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Override PartName="/xl/charts/colors7.xml" ContentType="application/vnd.ms-office.chartcolorstyle+xml"/>
  <Override PartName="/xl/charts/style7.xml" ContentType="application/vnd.ms-office.chartstyle+xml"/>
  <Override PartName="/xl/charts/colors8.xml" ContentType="application/vnd.ms-office.chartcolorstyle+xml"/>
  <Override PartName="/xl/charts/style8.xml" ContentType="application/vnd.ms-office.chartstyle+xml"/>
  <Override PartName="/xl/charts/colors9.xml" ContentType="application/vnd.ms-office.chartcolorstyle+xml"/>
  <Override PartName="/xl/charts/style9.xml" ContentType="application/vnd.ms-office.chartstyle+xml"/>
  <Override PartName="/xl/charts/colors10.xml" ContentType="application/vnd.ms-office.chartcolorstyle+xml"/>
  <Override PartName="/xl/charts/style10.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hidePivotFieldList="1"/>
  <bookViews>
    <workbookView xWindow="28680" yWindow="-120" windowWidth="20730" windowHeight="11760" activeTab="1"/>
  </bookViews>
  <sheets>
    <sheet name="Sheet1" sheetId="1" r:id="rId1"/>
    <sheet name="Sheet2" sheetId="2" r:id="rId2"/>
  </sheets>
  <calcPr calcId="191029"/>
  <pivotCaches>
    <pivotCache cacheId="0" r:id="rId3"/>
    <pivotCache cacheId="1"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26" i="2" l="1"/>
  <c r="D25" i="2"/>
  <c r="D24" i="2"/>
  <c r="D23" i="2"/>
  <c r="D13" i="2"/>
  <c r="D12" i="2"/>
  <c r="D6" i="2"/>
  <c r="D5" i="2"/>
  <c r="D4" i="2"/>
  <c r="D3" i="2"/>
  <c r="D37" i="2"/>
  <c r="D38" i="2"/>
  <c r="D39" i="2"/>
  <c r="D40" i="2"/>
  <c r="D45" i="2"/>
  <c r="D46" i="2"/>
  <c r="D47" i="2"/>
  <c r="D48" i="2"/>
  <c r="D49" i="2"/>
  <c r="D50" i="2"/>
  <c r="D51" i="2"/>
  <c r="D52" i="2"/>
  <c r="D53" i="2"/>
  <c r="D54" i="2"/>
  <c r="D55" i="2"/>
  <c r="D56" i="2"/>
  <c r="D57" i="2"/>
  <c r="D58" i="2"/>
  <c r="D59" i="2"/>
  <c r="D60" i="2"/>
  <c r="D61" i="2"/>
  <c r="D62" i="2"/>
  <c r="D63" i="2"/>
  <c r="D64" i="2"/>
  <c r="D65" i="2"/>
  <c r="D66" i="2"/>
  <c r="D141" i="2"/>
  <c r="D153" i="2"/>
  <c r="D143" i="2"/>
  <c r="D144" i="2"/>
  <c r="D145" i="2"/>
  <c r="D157" i="2"/>
  <c r="D147" i="2"/>
  <c r="D148" i="2"/>
  <c r="D149" i="2"/>
  <c r="D138" i="2"/>
  <c r="D139" i="2"/>
  <c r="D151" i="2"/>
  <c r="D152" i="2"/>
  <c r="D142" i="2"/>
  <c r="D154" i="2"/>
  <c r="D155" i="2"/>
  <c r="D156" i="2"/>
  <c r="D146" i="2"/>
  <c r="D137" i="2"/>
  <c r="D150" i="2"/>
  <c r="D140" i="2"/>
  <c r="D136" i="2"/>
  <c r="D135" i="2"/>
  <c r="D134" i="2"/>
  <c r="D131" i="2"/>
  <c r="D132" i="2"/>
  <c r="D133" i="2"/>
  <c r="D130" i="2"/>
  <c r="D129" i="2"/>
  <c r="D128" i="2"/>
  <c r="D126" i="2"/>
  <c r="D127" i="2"/>
  <c r="D125" i="2"/>
  <c r="D124" i="2"/>
  <c r="D116" i="2"/>
  <c r="D118" i="2"/>
  <c r="D120" i="2"/>
  <c r="D121" i="2"/>
  <c r="D123" i="2"/>
  <c r="D112" i="2"/>
  <c r="D114" i="2"/>
  <c r="D115" i="2"/>
  <c r="D117" i="2"/>
  <c r="D119" i="2"/>
  <c r="D122" i="2"/>
  <c r="D113" i="2"/>
  <c r="D111" i="2"/>
  <c r="D110" i="2"/>
  <c r="D101" i="2"/>
  <c r="D106" i="2"/>
  <c r="D108" i="2"/>
  <c r="D102" i="2"/>
  <c r="D105" i="2"/>
  <c r="D107" i="2"/>
  <c r="D100" i="2"/>
  <c r="D103" i="2"/>
  <c r="D104" i="2"/>
  <c r="D109" i="2"/>
  <c r="D99" i="2"/>
  <c r="D98" i="2"/>
  <c r="D97" i="2"/>
  <c r="D96" i="2"/>
  <c r="D95" i="2"/>
  <c r="D94" i="2"/>
  <c r="D92" i="2"/>
  <c r="D93" i="2"/>
  <c r="D91" i="2"/>
  <c r="D90" i="2"/>
  <c r="D88" i="2"/>
  <c r="D87" i="2"/>
  <c r="D89" i="2"/>
  <c r="D86" i="2"/>
  <c r="D85" i="2"/>
  <c r="D84" i="2"/>
  <c r="D83" i="2"/>
  <c r="D80" i="2"/>
  <c r="D76" i="2"/>
  <c r="D77" i="2"/>
  <c r="D78" i="2"/>
  <c r="D81" i="2"/>
  <c r="D82" i="2"/>
  <c r="D79" i="2"/>
  <c r="D75" i="2"/>
  <c r="D74" i="2"/>
  <c r="D72" i="2"/>
  <c r="D73" i="2"/>
  <c r="D71" i="2"/>
  <c r="D70" i="2"/>
  <c r="D67" i="2"/>
  <c r="D68" i="2"/>
  <c r="D69" i="2"/>
  <c r="D164" i="2"/>
  <c r="D163" i="2"/>
  <c r="D162" i="2"/>
  <c r="D171" i="2"/>
  <c r="D170" i="2"/>
  <c r="D169" i="2"/>
  <c r="D180" i="2"/>
  <c r="D181" i="2"/>
  <c r="D179" i="2"/>
  <c r="D178" i="2"/>
  <c r="D177" i="2"/>
  <c r="D193" i="2"/>
  <c r="D191" i="2"/>
  <c r="D189" i="2"/>
  <c r="D190" i="2"/>
  <c r="D192" i="2"/>
  <c r="D188" i="2"/>
  <c r="D187" i="2"/>
  <c r="D186" i="2"/>
  <c r="D337" i="2"/>
  <c r="D338" i="2"/>
  <c r="D335" i="2"/>
  <c r="D336" i="2"/>
  <c r="D339" i="2"/>
  <c r="D334" i="2"/>
  <c r="D340" i="2"/>
  <c r="D326" i="2"/>
  <c r="D327" i="2"/>
  <c r="D330" i="2"/>
  <c r="D331" i="2"/>
  <c r="D332" i="2"/>
  <c r="D321" i="2"/>
  <c r="D322" i="2"/>
  <c r="D323" i="2"/>
  <c r="D328" i="2"/>
  <c r="D318" i="2"/>
  <c r="D319" i="2"/>
  <c r="D333" i="2"/>
  <c r="D325" i="2"/>
  <c r="D329" i="2"/>
  <c r="D320" i="2"/>
  <c r="D324" i="2"/>
  <c r="D317" i="2"/>
  <c r="D314" i="2"/>
  <c r="D315" i="2"/>
  <c r="D316" i="2"/>
  <c r="D313" i="2"/>
  <c r="D312" i="2"/>
  <c r="D311" i="2"/>
  <c r="D305" i="2"/>
  <c r="D307" i="2"/>
  <c r="D308" i="2"/>
  <c r="D309" i="2"/>
  <c r="D310" i="2"/>
  <c r="D301" i="2"/>
  <c r="D303" i="2"/>
  <c r="D304" i="2"/>
  <c r="D306" i="2"/>
  <c r="D302" i="2"/>
  <c r="D295" i="2"/>
  <c r="D298" i="2"/>
  <c r="D299" i="2"/>
  <c r="D291" i="2"/>
  <c r="D296" i="2"/>
  <c r="D297" i="2"/>
  <c r="D300" i="2"/>
  <c r="D292" i="2"/>
  <c r="D293" i="2"/>
  <c r="D294" i="2"/>
  <c r="D280" i="2"/>
  <c r="D281" i="2"/>
  <c r="D287" i="2"/>
  <c r="D289" i="2"/>
  <c r="D282" i="2"/>
  <c r="D285" i="2"/>
  <c r="D286" i="2"/>
  <c r="D290" i="2"/>
  <c r="D283" i="2"/>
  <c r="D284" i="2"/>
  <c r="D288" i="2"/>
  <c r="D279" i="2"/>
  <c r="D278" i="2"/>
  <c r="D277" i="2"/>
  <c r="D275" i="2"/>
  <c r="D276" i="2"/>
  <c r="D272" i="2"/>
  <c r="D274" i="2"/>
  <c r="D273" i="2"/>
  <c r="D271" i="2"/>
  <c r="D270" i="2"/>
  <c r="D267" i="2"/>
  <c r="D262" i="2"/>
  <c r="D264" i="2"/>
  <c r="D266" i="2"/>
  <c r="D268" i="2"/>
  <c r="D269" i="2"/>
  <c r="D263" i="2"/>
  <c r="D265" i="2"/>
  <c r="D256" i="2"/>
  <c r="D259" i="2"/>
  <c r="D261" i="2"/>
  <c r="D252" i="2"/>
  <c r="D254" i="2"/>
  <c r="D257" i="2"/>
  <c r="D258" i="2"/>
  <c r="D260" i="2"/>
  <c r="D253" i="2"/>
  <c r="D255" i="2"/>
  <c r="D247" i="2"/>
  <c r="D248" i="2"/>
  <c r="D249" i="2"/>
  <c r="D250" i="2"/>
  <c r="D251" i="2"/>
  <c r="D243" i="2"/>
  <c r="D244" i="2"/>
  <c r="D245" i="2"/>
  <c r="D246" i="2"/>
  <c r="D242" i="2"/>
  <c r="D240" i="2"/>
  <c r="D238" i="2"/>
  <c r="D239" i="2"/>
  <c r="D241" i="2"/>
  <c r="D227" i="2"/>
  <c r="D230" i="2"/>
  <c r="D232" i="2"/>
  <c r="D234" i="2"/>
  <c r="D236" i="2"/>
  <c r="D225" i="2"/>
  <c r="D237" i="2"/>
  <c r="D228" i="2"/>
  <c r="D229" i="2"/>
  <c r="D231" i="2"/>
  <c r="D233" i="2"/>
  <c r="D235" i="2"/>
  <c r="D224" i="2"/>
  <c r="D226" i="2"/>
  <c r="D211" i="2"/>
  <c r="D223" i="2"/>
  <c r="D212" i="2"/>
  <c r="D218" i="2"/>
  <c r="D221" i="2"/>
  <c r="D213" i="2"/>
  <c r="D219" i="2"/>
  <c r="D222" i="2"/>
  <c r="D214" i="2"/>
  <c r="D217" i="2"/>
  <c r="D215" i="2"/>
  <c r="D216" i="2"/>
  <c r="D220" i="2"/>
  <c r="D208" i="2"/>
  <c r="D209" i="2"/>
  <c r="D210" i="2"/>
  <c r="D206" i="2"/>
  <c r="D205" i="2"/>
  <c r="D207" i="2"/>
  <c r="D204" i="2"/>
  <c r="D203" i="2"/>
  <c r="D202" i="2"/>
  <c r="D201" i="2"/>
  <c r="D200" i="2"/>
  <c r="D199" i="2"/>
  <c r="D198" i="2"/>
</calcChain>
</file>

<file path=xl/sharedStrings.xml><?xml version="1.0" encoding="utf-8"?>
<sst xmlns="http://schemas.openxmlformats.org/spreadsheetml/2006/main" count="2331" uniqueCount="492">
  <si>
    <t>Marcaj de timp</t>
  </si>
  <si>
    <t>1. Vârsta</t>
  </si>
  <si>
    <t>2. Sexul</t>
  </si>
  <si>
    <t>3. Nivelul de studii</t>
  </si>
  <si>
    <t>4. În opinia dumneavoastră, cine produce cea mai mare risipă alimentară ? *(alegeţi o singură variantă care consideraţi că se află pe primul loc la risipa alimentară).</t>
  </si>
  <si>
    <t>5. Ce alimente ati observat că se aruncă cel mai mult acasă la voi ?Exemple :</t>
  </si>
  <si>
    <t>6. Care credeti că sunt motivele risipei alimentare ?</t>
  </si>
  <si>
    <t>7. Când sunteţi la cumpărături, aţi observat că aveţi tendinţa de a cumpăra impulsiv, nu pentru că aţi avea nevoie, în mod real, de toate produsele cumpărate?</t>
  </si>
  <si>
    <t>8. Obişnuiţi să faceţi o listă de cumpărături pentru a evita să achiziţionaţi produse de care nu aveţi nevoie ?</t>
  </si>
  <si>
    <t>9. Credeţi că există o latură psihologică a cumpărăturilor ? Cumpărăm mai mult pentru a acoperi goluri emoţionale ?</t>
  </si>
  <si>
    <t>10. Dacă aţi avea putere de decizie, ce măsură/măsuri aţi propune pentru reducerea risipei alimentare ?</t>
  </si>
  <si>
    <t>10.05.2022 11:30:30</t>
  </si>
  <si>
    <t>d. peste 50</t>
  </si>
  <si>
    <t>a. feminin</t>
  </si>
  <si>
    <t>c. universitare</t>
  </si>
  <si>
    <t>b. oamenii/populaţia</t>
  </si>
  <si>
    <t>resturi de mancare gatita si din cea preparata si cumparata din supermarketuri</t>
  </si>
  <si>
    <t>a. cumpărăm mai mult decât avem nevoie</t>
  </si>
  <si>
    <t>a. da</t>
  </si>
  <si>
    <t>Educatie alimentara sanatoasa</t>
  </si>
  <si>
    <t>10.05.2022 11:37:21</t>
  </si>
  <si>
    <t>a. sub 18 ani</t>
  </si>
  <si>
    <t>b. masculin</t>
  </si>
  <si>
    <t>a. liceale</t>
  </si>
  <si>
    <t>Alimentele stricate</t>
  </si>
  <si>
    <t>b. nu</t>
  </si>
  <si>
    <t>Nu știu</t>
  </si>
  <si>
    <t>Da,pentru că alimentele sunt importante pentru viața noastră zilnica</t>
  </si>
  <si>
    <t>10.05.2022 11:38:03</t>
  </si>
  <si>
    <t>a. industria alimentară</t>
  </si>
  <si>
    <t>Ciorba, tocăniță, pește</t>
  </si>
  <si>
    <t>Rareori</t>
  </si>
  <si>
    <t>Resturile de mâncare sa se doneze celor nevoiași.</t>
  </si>
  <si>
    <t>10.05.2022 11:38:04</t>
  </si>
  <si>
    <t>resturile de mâncare</t>
  </si>
  <si>
    <t>b. plecăm nemâncaţi la cumpărături</t>
  </si>
  <si>
    <t>da</t>
  </si>
  <si>
    <t>10.05.2022 11:38:11</t>
  </si>
  <si>
    <t>Produsele de panificație</t>
  </si>
  <si>
    <t>Punerea unui număr de produse de persoană</t>
  </si>
  <si>
    <t>10.05.2022 11:38:23</t>
  </si>
  <si>
    <t>Cereals,paste</t>
  </si>
  <si>
    <t>A impune un set de reguli</t>
  </si>
  <si>
    <t>10.05.2022 11:38:56</t>
  </si>
  <si>
    <t>Resturi de alimente</t>
  </si>
  <si>
    <t>Sa cumparam doar strictul necesar de alimente</t>
  </si>
  <si>
    <t>10.05.2022 11:39:07</t>
  </si>
  <si>
    <t>Pâinea, tocăniță etc</t>
  </si>
  <si>
    <t>Să dăm la cei săraci și care au nevoie</t>
  </si>
  <si>
    <t>10.05.2022 11:39:13</t>
  </si>
  <si>
    <t>La mine acasa nu se arunca daca ramane ceva prin frigider se da la caine</t>
  </si>
  <si>
    <t>c. suntem atraşi de reduceri /oferte la diferite produse</t>
  </si>
  <si>
    <t>Nu am nici-o idee</t>
  </si>
  <si>
    <t>10.05.2022 11:39:19</t>
  </si>
  <si>
    <t>Pâinea</t>
  </si>
  <si>
    <t>AS PUNE MAI PUȚINE ALIMENTE IN MAGAZINE</t>
  </si>
  <si>
    <t>10.05.2022 11:39:36</t>
  </si>
  <si>
    <t>Ciorba</t>
  </si>
  <si>
    <t>Mai puțină mâncare produsa</t>
  </si>
  <si>
    <t>10.05.2022 11:39:41</t>
  </si>
  <si>
    <t>c. agricultura</t>
  </si>
  <si>
    <t>.</t>
  </si>
  <si>
    <t>10.05.2022 11:39:48</t>
  </si>
  <si>
    <t>Sa existe o limita de alimente pe care o persoana le poate cumpăra în funcție de situația lui familiala și nu numai</t>
  </si>
  <si>
    <t>10.05.2022 11:39:53</t>
  </si>
  <si>
    <t>Painea după ce se strica</t>
  </si>
  <si>
    <t>Nu stiu</t>
  </si>
  <si>
    <t xml:space="preserve">Sa nu mai cumpărăm alimente în plus
Mancarea care rămâne sa o dam la animale pentru a nu se arunca
</t>
  </si>
  <si>
    <t>10.05.2022 11:40:00</t>
  </si>
  <si>
    <t>Mancarea făcută in exces</t>
  </si>
  <si>
    <t>Sa cumpărăm strictul necesar si eventual o pofta</t>
  </si>
  <si>
    <t>10.05.2022 11:40:06</t>
  </si>
  <si>
    <t>Mancare in exces</t>
  </si>
  <si>
    <t>Sa se faca cumparaturi doar la nevoie</t>
  </si>
  <si>
    <t>10.05.2022 11:40:09</t>
  </si>
  <si>
    <t>Sa avem o limita de achiziționare la unele produse</t>
  </si>
  <si>
    <t>10.05.2022 11:40:17</t>
  </si>
  <si>
    <t>Mâncarea care nu o mai putem manca sa o dam la altcineva sau la animale.</t>
  </si>
  <si>
    <t>10.05.2022 11:40:54</t>
  </si>
  <si>
    <t xml:space="preserve">Carnea stricata 
</t>
  </si>
  <si>
    <t>Sa tinem mancarea ascunsa de public un timp ,pentru ca toti oameni sa vada cat de mult inseamna mancarea si sa nu o risipeasca .</t>
  </si>
  <si>
    <t>10.05.2022 11:41:46</t>
  </si>
  <si>
    <t>fructe expirate (banane)</t>
  </si>
  <si>
    <t>nu stiu</t>
  </si>
  <si>
    <t>10.05.2022 12:24:29</t>
  </si>
  <si>
    <t>Ciorbă</t>
  </si>
  <si>
    <t>Diete</t>
  </si>
  <si>
    <t>10.05.2022 12:24:55</t>
  </si>
  <si>
    <t>Hârtie</t>
  </si>
  <si>
    <t>Dieta</t>
  </si>
  <si>
    <t>10.05.2022 12:25:30</t>
  </si>
  <si>
    <t>conserve , pungi plastic</t>
  </si>
  <si>
    <t>10.05.2022 12:26:54</t>
  </si>
  <si>
    <t>paine</t>
  </si>
  <si>
    <t>-</t>
  </si>
  <si>
    <t>10.05.2022 12:28:16</t>
  </si>
  <si>
    <t>Niște amende de mediu</t>
  </si>
  <si>
    <t>10.05.2022 12:28:20</t>
  </si>
  <si>
    <t>c. 25 – 50</t>
  </si>
  <si>
    <t>d. postuniversitare</t>
  </si>
  <si>
    <t>paine, legume</t>
  </si>
  <si>
    <t>donarea de catre supermarketuri a alimentelor care se apropie de data de expirare</t>
  </si>
  <si>
    <t>10.05.2022 12:28:57</t>
  </si>
  <si>
    <t>nu știu</t>
  </si>
  <si>
    <t>nimic</t>
  </si>
  <si>
    <t>10.05.2022 12:29:46</t>
  </si>
  <si>
    <t>b. 18 – 25</t>
  </si>
  <si>
    <t>Ambalaje/ peturi</t>
  </si>
  <si>
    <t>Sa reciclam mancarea</t>
  </si>
  <si>
    <t>10.05.2022 12:29:56</t>
  </si>
  <si>
    <t>10.05.2022 12:30:25</t>
  </si>
  <si>
    <t>Paine</t>
  </si>
  <si>
    <t>Fiecare persoana ar trebui sa vina cu o lista care presupune minimul de nevoi de care este necesar pentru fiecare membru al familiei.</t>
  </si>
  <si>
    <t>10.05.2022 12:30:32</t>
  </si>
  <si>
    <t>Legume</t>
  </si>
  <si>
    <t>10.05.2022 12:30:41</t>
  </si>
  <si>
    <t>mancarea gatita</t>
  </si>
  <si>
    <t>cumparati/gatiti/comandati mai putin incat sa nu mai fie nevoie ca mancarea sa fie aruncata</t>
  </si>
  <si>
    <t>10.05.2022 12:32:04</t>
  </si>
  <si>
    <t>Pâine</t>
  </si>
  <si>
    <t>10.05.2022 12:32:35</t>
  </si>
  <si>
    <t>10.05.2022 12:32:41</t>
  </si>
  <si>
    <t>Legume si fructe</t>
  </si>
  <si>
    <t>Sa cumpărăm puțin si des pentru a gestiona mai bine alimentele</t>
  </si>
  <si>
    <t>10.05.2022 12:32:44</t>
  </si>
  <si>
    <t>Încercarea de a folosii resturile alimentare pentru compost</t>
  </si>
  <si>
    <t>10.05.2022 12:33:04</t>
  </si>
  <si>
    <t>,</t>
  </si>
  <si>
    <t>Nu am idee acum</t>
  </si>
  <si>
    <t>10.05.2022 12:33:08</t>
  </si>
  <si>
    <t>Pâine, carne</t>
  </si>
  <si>
    <t>Sa cumpărăm atât cât avem nevoie</t>
  </si>
  <si>
    <t>10.05.2022 12:33:13</t>
  </si>
  <si>
    <t>scumpirea produselor</t>
  </si>
  <si>
    <t>10.05.2022 12:33:22</t>
  </si>
  <si>
    <t>produse de panificație</t>
  </si>
  <si>
    <t>sa cumpărăm strictul necesar</t>
  </si>
  <si>
    <t>10.05.2022 12:33:25</t>
  </si>
  <si>
    <t>Carnea</t>
  </si>
  <si>
    <t>10.05.2022 12:33:41</t>
  </si>
  <si>
    <t>Cumpărarea doar de produsele de care avem nevoie</t>
  </si>
  <si>
    <t>10.05.2022 12:34:15</t>
  </si>
  <si>
    <t>Plastic</t>
  </si>
  <si>
    <t>Să se cumpere mai puțin</t>
  </si>
  <si>
    <t>10.05.2022 12:34:16</t>
  </si>
  <si>
    <t>Laptele</t>
  </si>
  <si>
    <t>10.05.2022 12:34:30</t>
  </si>
  <si>
    <t>10.05.2022 12:34:59</t>
  </si>
  <si>
    <t>nu arunc alimente ...</t>
  </si>
  <si>
    <t>fiecare om să aibă dreptul să ia respectivul aliment de maxim 3 ori și depinzând și de greutate, cu cât e mai mare cu atât îl poți lua de mai puțin de 3 ori.</t>
  </si>
  <si>
    <t>10.05.2022 12:35:10</t>
  </si>
  <si>
    <t>Noi incercam pe cat posibil sa nu facem risipa</t>
  </si>
  <si>
    <t>Să cumpărăm cat avem nevoie ,in cazul in care cumpărăm mai mult ,sa pastram produsele în condiții bune,pentru a le dona celor sărmani</t>
  </si>
  <si>
    <t>10.05.2022 12:36:46</t>
  </si>
  <si>
    <t>Fructele</t>
  </si>
  <si>
    <t>Trevuie gandita o lista; cum si cat consumi din acea lista</t>
  </si>
  <si>
    <t>10.05.2022 12:37:26</t>
  </si>
  <si>
    <t>Painea</t>
  </si>
  <si>
    <t>As propune sa nu mai cumparam excesiv alimente pe care nu le vom consuma.</t>
  </si>
  <si>
    <t>10.05.2022 12:37:34</t>
  </si>
  <si>
    <t>Carton,bidoane,hârtie</t>
  </si>
  <si>
    <t>Analiza mai detaliată asupra produselor și modului de a le consuma</t>
  </si>
  <si>
    <t>sa ne cumpărăm cat avem nevoie</t>
  </si>
  <si>
    <t>10.05.2022 12:38:00</t>
  </si>
  <si>
    <t>Lista de cumpărături înainte de a pleca de-acasă</t>
  </si>
  <si>
    <t>10.05.2022 12:38:59</t>
  </si>
  <si>
    <t>Mezeluri.</t>
  </si>
  <si>
    <t>As pune, indiferent de principii, rationalizarea alimentelor.</t>
  </si>
  <si>
    <t>10.05.2022 12:39:21</t>
  </si>
  <si>
    <t>Un minimum la cunparerea produselor</t>
  </si>
  <si>
    <t>10.05.2022 12:40:21</t>
  </si>
  <si>
    <t>Cartofii</t>
  </si>
  <si>
    <t>Da-ti si la cei saraci</t>
  </si>
  <si>
    <t>10.05.2022 12:41:01</t>
  </si>
  <si>
    <t>oua</t>
  </si>
  <si>
    <t xml:space="preserve">O limită de cumpăraturi.
</t>
  </si>
  <si>
    <t>10.05.2022 12:41:18</t>
  </si>
  <si>
    <t>carne</t>
  </si>
  <si>
    <t>reciclarea produselor nefolosite</t>
  </si>
  <si>
    <t>10.05.2022 12:41:37</t>
  </si>
  <si>
    <t>painea si legumele</t>
  </si>
  <si>
    <t>probabil</t>
  </si>
  <si>
    <t>sa facem o lista cu maniul din fiecare zi si sa dozam cand facem mancare</t>
  </si>
  <si>
    <t>10.05.2022 12:41:59</t>
  </si>
  <si>
    <t>b. postliceale</t>
  </si>
  <si>
    <t>10.05.2022 12:42:31</t>
  </si>
  <si>
    <t>Aproape orice</t>
  </si>
  <si>
    <t>Reducerea risipei</t>
  </si>
  <si>
    <t>10.05.2022 12:42:39</t>
  </si>
  <si>
    <t>Lactatele</t>
  </si>
  <si>
    <t>10.05.2022 12:43:54</t>
  </si>
  <si>
    <t>Fructe,legume</t>
  </si>
  <si>
    <t>Educarea și conștientizarea in in ceea ce privește risipa alimentelor</t>
  </si>
  <si>
    <t>10.05.2022 12:44:18</t>
  </si>
  <si>
    <t>fructe, legume</t>
  </si>
  <si>
    <t>Încurajarea reciclarii.</t>
  </si>
  <si>
    <t>10.05.2022 12:44:38</t>
  </si>
  <si>
    <t>Nu prea aruncam</t>
  </si>
  <si>
    <t>Sa cumpărăm mai putin</t>
  </si>
  <si>
    <t>10.05.2022 12:45:08</t>
  </si>
  <si>
    <t>10.05.2022 12:46:19</t>
  </si>
  <si>
    <t>10.05.2022 12:48:26</t>
  </si>
  <si>
    <t>10.05.2022 12:48:30</t>
  </si>
  <si>
    <t>Orice</t>
  </si>
  <si>
    <t>Luam cat avem nevoie</t>
  </si>
  <si>
    <t>10.05.2022 12:50:28</t>
  </si>
  <si>
    <t>Fructe, iaurturi, mancare gatita, carnea</t>
  </si>
  <si>
    <t>10.05.2022 12:50:46</t>
  </si>
  <si>
    <t>Mancarea</t>
  </si>
  <si>
    <t>Sa ne controlam poftele</t>
  </si>
  <si>
    <t>10.05.2022 12:51:57</t>
  </si>
  <si>
    <t>Carne</t>
  </si>
  <si>
    <t>Cumpararea strictului necesar familiei</t>
  </si>
  <si>
    <t>10.05.2022 12:52:37</t>
  </si>
  <si>
    <t>10.05.2022 12:53:06</t>
  </si>
  <si>
    <t>Strictețe la cumpărături</t>
  </si>
  <si>
    <t>10.05.2022 12:53:15</t>
  </si>
  <si>
    <t>A nu se mai cumpăra impulsiv, și folosirea alimentelor pe care le cumpărăm.</t>
  </si>
  <si>
    <t>10.05.2022 12:53:26</t>
  </si>
  <si>
    <t>Fructe</t>
  </si>
  <si>
    <t>In cazul in care cineva cumpără multe alimente sa justifice de ce</t>
  </si>
  <si>
    <t>10.05.2022 12:54:19</t>
  </si>
  <si>
    <t>Supermarketurile, Hypermarket urile</t>
  </si>
  <si>
    <t>Mâncare gatita in cantități mari gen ciorbe, tocanite</t>
  </si>
  <si>
    <t>Magazinele mari sa doneze produsele in prag de expirare (unor centre de ajutor socialspre exemplu) in loc de a le casa imediat sau in loc de a le arunca la groapa de gunoi. Este bine cunoscut faptul ca persoanele din zonele defavorizate fac "dumpster diving" si se străduiesc sa recupereze orice se poate recupera. Ca exemplu divagat de la subiect, am dorit sa cumpăr niște flori la ghiveci din Kaufland, eram dispusa sa achit prețul integral deși se aflau într-o stare deplorabila și mi-a fost respinsa cererea pe motiv ca absolut tot ce nu se mai pretează la vânzare, se casează</t>
  </si>
  <si>
    <t>10.05.2022 12:56:20</t>
  </si>
  <si>
    <t>Nimic</t>
  </si>
  <si>
    <t>Nuci una</t>
  </si>
  <si>
    <t>10.05.2022 12:58:25</t>
  </si>
  <si>
    <t>Sa cumpărăm cat ne trebuie</t>
  </si>
  <si>
    <t>10.05.2022 12:58:37</t>
  </si>
  <si>
    <t>Inventarea unor retete din alimentele care aproape au termenul de valabilitate spre sfârșit.Daruira alimentelor/mâncărurilor celor care au nevoie</t>
  </si>
  <si>
    <t>10.05.2022 13:01:31</t>
  </si>
  <si>
    <t>Mâncarea gătită</t>
  </si>
  <si>
    <t>Stăpânirea de sine</t>
  </si>
  <si>
    <t>10.05.2022 13:01:55</t>
  </si>
  <si>
    <t>Alimentele care se arunca sunt,de obicei,cele care s au stricat si nu mai pot fi mancate.
(din cauza excesului de alimente cumpărate)</t>
  </si>
  <si>
    <t>Sa se manance sanatos de fiecare data,iar resturile sa fie folosite(daca se poate).As propune noi retete inventive care sa contina partile nutritive(cojile de portocala,lamaie etc),astfel incat sa nu se produca risipa.In plus,as asigura cumpararea de alimente care o sa fie sigur folosite intr-un timp scurt.As constientiza populatia cu privire la alimente,avantajele lor(din pct de vedere nutritiv) dar si dezavantajele(din cauza excesului/alergiilor/bolilor).</t>
  </si>
  <si>
    <t>10.05.2022 13:03:01</t>
  </si>
  <si>
    <t>de a cumpăra strictul necesar.</t>
  </si>
  <si>
    <t>10.05.2022 13:03:56</t>
  </si>
  <si>
    <t>Ambalaje</t>
  </si>
  <si>
    <t>Limitarea unor produse</t>
  </si>
  <si>
    <t>10.05.2022 13:05:09</t>
  </si>
  <si>
    <t>legumele</t>
  </si>
  <si>
    <t>lista de cumpărături obligatorie</t>
  </si>
  <si>
    <t>10.05.2022 13:05:27</t>
  </si>
  <si>
    <t>10.05.2022 13:07:37</t>
  </si>
  <si>
    <t>Oamenii sa nu mai facă cumpărături in exces</t>
  </si>
  <si>
    <t>10.05.2022 13:07:56</t>
  </si>
  <si>
    <t>La mine acasa se cumpara cat este nevoie si nu se arunca alimente.</t>
  </si>
  <si>
    <t>Centre de colectare a alimentelor cu o perioada aproapiata de cea de expirare, pentru a fi folosite la hranirea animalelor din adaposturi.</t>
  </si>
  <si>
    <t>10.05.2022 13:09:08</t>
  </si>
  <si>
    <t>Paine, lapte,</t>
  </si>
  <si>
    <t>Totul tine de fiecare. Nu poti obliga pe cineva sa nu mai cumpere. Oamenii tb sa conștientizeze aceste lucruri.</t>
  </si>
  <si>
    <t>10.05.2022 13:10:03</t>
  </si>
  <si>
    <t>10.05.2022 13:10:27</t>
  </si>
  <si>
    <t>Mai multe coșuri de gunoaie</t>
  </si>
  <si>
    <t>10.05.2022 13:10:31</t>
  </si>
  <si>
    <t>10.05.2022 13:11:29</t>
  </si>
  <si>
    <t>Mâncarea gatita</t>
  </si>
  <si>
    <t>As fi mai cumpătata</t>
  </si>
  <si>
    <t>10.05.2022 13:16:47</t>
  </si>
  <si>
    <t>mancarea gătită</t>
  </si>
  <si>
    <t>sa cumparam cat credem ca mancam</t>
  </si>
  <si>
    <t>10.05.2022 13:17:03</t>
  </si>
  <si>
    <t>pâinea</t>
  </si>
  <si>
    <t>posibil</t>
  </si>
  <si>
    <t>Alimentele să fie date animalelor străzii.</t>
  </si>
  <si>
    <t>10.05.2022 13:19:46</t>
  </si>
  <si>
    <t>Lactate</t>
  </si>
  <si>
    <t>10.05.2022 13:21:04</t>
  </si>
  <si>
    <t>Ulei</t>
  </si>
  <si>
    <t>_</t>
  </si>
  <si>
    <t>10.05.2022 13:25:05</t>
  </si>
  <si>
    <t>Ciorba, mezeluri</t>
  </si>
  <si>
    <t>10.05.2022 13:25:34</t>
  </si>
  <si>
    <t>painea</t>
  </si>
  <si>
    <t>habar nu am</t>
  </si>
  <si>
    <t>10.05.2022 13:25:41</t>
  </si>
  <si>
    <t>10.05.2022 13:26:28</t>
  </si>
  <si>
    <t>Mâncarea</t>
  </si>
  <si>
    <t>Cumpărarea produselor necesare</t>
  </si>
  <si>
    <t>10.05.2022 13:29:34</t>
  </si>
  <si>
    <t>Legume, lactate</t>
  </si>
  <si>
    <t>Donarea alimentelor de care nu avem nevoie si care sunt aproape de data expirării (nu expirate) unor oameni care sunt amărâți si nu au ce mânca</t>
  </si>
  <si>
    <t>10.05.2022 13:31:40</t>
  </si>
  <si>
    <t>Legumele</t>
  </si>
  <si>
    <t>10.05.2022 13:34:28</t>
  </si>
  <si>
    <t>Sa se cumpere mai puțin</t>
  </si>
  <si>
    <t>10.05.2022 13:41:07</t>
  </si>
  <si>
    <t>Luam doar ce trebuie</t>
  </si>
  <si>
    <t>10.05.2022 13:41:36</t>
  </si>
  <si>
    <t>Aș lua o cantitate mai mica,mă refer la produse din carne , brânzeturi, ouă,bine acum depinde de fiecare cum le folosesc sau cum le depozitează,sau as face mâncare mai puțină,pt a fi mâncată.</t>
  </si>
  <si>
    <t>10.05.2022 13:42:01</t>
  </si>
  <si>
    <t>Mâncarea gatita care nu o mai mănâncă nimen</t>
  </si>
  <si>
    <t>Sa nu mai cumpărăm mai mult decât avem nevoie</t>
  </si>
  <si>
    <t>10.05.2022 13:43:07</t>
  </si>
  <si>
    <t>Lista de acasa</t>
  </si>
  <si>
    <t>10.05.2022 13:48:21</t>
  </si>
  <si>
    <t>Păi de exemplu,Pastele , Borşul , pireul, tocănița de cartofi, varza fiartă, dulciurile</t>
  </si>
  <si>
    <t>nu prea 😕</t>
  </si>
  <si>
    <t>Păi 😘 să nu mănânce aşa mult să ii se facă rău</t>
  </si>
  <si>
    <t>10.05.2022 14:00:22</t>
  </si>
  <si>
    <t>10.05.2022 14:03:06</t>
  </si>
  <si>
    <t>Informarea in masă a populației cu privire la problema risipei alimentare</t>
  </si>
  <si>
    <t>10.05.2022 14:03:12</t>
  </si>
  <si>
    <t>10.05.2022 14:10:15</t>
  </si>
  <si>
    <t>Iaurturile, în general cele care au termen de valabilitate scurt</t>
  </si>
  <si>
    <t>Cred ca as face ceva cu produsele care expira în câteva zile...sa nu fie lăsate pe rafturi și apoi aruncate....sunt atatia nevoiasi</t>
  </si>
  <si>
    <t>10.05.2022 14:14:57</t>
  </si>
  <si>
    <t>10.05.2022 14:15:16</t>
  </si>
  <si>
    <t>10.05.2022 14:20:52</t>
  </si>
  <si>
    <t>Nu se arunca</t>
  </si>
  <si>
    <t>10.05.2022 14:22:39</t>
  </si>
  <si>
    <t xml:space="preserve">Mâncare gatita, ce ramane 
</t>
  </si>
  <si>
    <t>Uneori</t>
  </si>
  <si>
    <t>Nu chiar</t>
  </si>
  <si>
    <t>Risipa oricum se face in mod involuntar, cel mai bine ar fi sa dam mancarea unor oameni neajutorați decat s o aruncam de bună</t>
  </si>
  <si>
    <t>10.05.2022 14:23:59</t>
  </si>
  <si>
    <t>Cumpărarea alimentelor necesare și în cantități reduse.</t>
  </si>
  <si>
    <t>10.05.2022 14:24:20</t>
  </si>
  <si>
    <t>....</t>
  </si>
  <si>
    <t>10.05.2022 14:26:16</t>
  </si>
  <si>
    <t>Alimentele ce nu au o perioada lunga de utilizare .</t>
  </si>
  <si>
    <t>Realizarea/cumpărarea cantitatii necesare de ingrediente /alimente si nu mai mult decat este necesar ;</t>
  </si>
  <si>
    <t>10.05.2022 14:30:48</t>
  </si>
  <si>
    <t>Sa cumpărăm puțin și sa consumam ce cumparam</t>
  </si>
  <si>
    <t>10.05.2022 14:36:24</t>
  </si>
  <si>
    <t>Publicarea unor reclame cu un mesaj ce ar influenta pozitiv cumparatorii .</t>
  </si>
  <si>
    <t>10.05.2022 14:38:45</t>
  </si>
  <si>
    <t>As pune in fiecare cartier cosuri de gunoi separate ca sa arunce mancarea acolo si dupa ce se strang sa fie folosite in scopuri utile</t>
  </si>
  <si>
    <t>10.05.2022 14:40:19</t>
  </si>
  <si>
    <t>Cumparam cat avem nevoie</t>
  </si>
  <si>
    <t>10.05.2022 14:53:48</t>
  </si>
  <si>
    <t>Pâinea, manacare pregătită care nu se mai mănâncă, etc.</t>
  </si>
  <si>
    <t>Marirea preturilor la produsele ce sunt cumparate excesiv de majoritatea oamenilor</t>
  </si>
  <si>
    <t>10.05.2022 15:13:22</t>
  </si>
  <si>
    <t>Mâncarea gătită, legumele</t>
  </si>
  <si>
    <t>Să încercăm să nu cumpărăm ceea ce nu avem nevoie și să nu mai luăm alimente în exces.</t>
  </si>
  <si>
    <t>10.05.2022 16:01:29</t>
  </si>
  <si>
    <t>Fructe, legume,lapte</t>
  </si>
  <si>
    <t>Niciuna, doar ca lumea sa se gandeasca mai mult la ce le este necesar si ce nu</t>
  </si>
  <si>
    <t>10.05.2022 16:11:19</t>
  </si>
  <si>
    <t>...</t>
  </si>
  <si>
    <t>10.05.2022 16:13:32</t>
  </si>
  <si>
    <t>Mâncarea precum cea gătită mai ales de sărbători</t>
  </si>
  <si>
    <t>Sa nu mai aruncam asa de mult și sa încercăm să le reinventam ceea ce am cumpărat</t>
  </si>
  <si>
    <t>10.05.2022 16:30:56</t>
  </si>
  <si>
    <t>Mancare gatita, legume</t>
  </si>
  <si>
    <t>Rationalizarea unor alimente (ulei, zahar), sprijinirea bancilor alimentare, incurajarea populatiei sa doneze excesul de alimente(cantine sociale)</t>
  </si>
  <si>
    <t>10.05.2022 16:32:18</t>
  </si>
  <si>
    <t>10.05.2022 16:32:39</t>
  </si>
  <si>
    <t>Ceea ce nu folosim,sa putem returna in maxim 2 zile si sa luam altceva de acei bani.</t>
  </si>
  <si>
    <t>10.05.2022 16:38:04</t>
  </si>
  <si>
    <t xml:space="preserve">Carne
</t>
  </si>
  <si>
    <t>10.05.2022 16:49:08</t>
  </si>
  <si>
    <t>10.05.2022 16:50:18</t>
  </si>
  <si>
    <t>10.05.2022 17:17:38</t>
  </si>
  <si>
    <t>10.05.2022 17:21:04</t>
  </si>
  <si>
    <t>Preparate lichide</t>
  </si>
  <si>
    <t>Mai bine donăm alimentele decat sa le aruncăm.</t>
  </si>
  <si>
    <t>10.05.2022 17:26:56</t>
  </si>
  <si>
    <t>Resturi de fructe sau legume</t>
  </si>
  <si>
    <t>Propunerea mea puntru reducerea risipei alimentare este aceea de a cumpara alimentele si produsele necesare.</t>
  </si>
  <si>
    <t>10.05.2022 17:31:58</t>
  </si>
  <si>
    <t>În loc să aruncăm alimentele pe care nu le folosim mai bine le dăm la cineva.</t>
  </si>
  <si>
    <t>10.05.2022 17:34:11</t>
  </si>
  <si>
    <t>Conserve</t>
  </si>
  <si>
    <t>Să se cumpere strictul necesar și doar ce avem nevoie nu sa umplem coșurile cu alimente</t>
  </si>
  <si>
    <t>10.05.2022 17:35:44</t>
  </si>
  <si>
    <t>Lapte, carne</t>
  </si>
  <si>
    <t>As reduce accesul cumpărătorilor la mai mult de 13 bucăți din același aliment</t>
  </si>
  <si>
    <t>10.05.2022 17:38:27</t>
  </si>
  <si>
    <t>Să nu mai luăm de ceea ce nu avem nevoie fiindcă le vom arunca</t>
  </si>
  <si>
    <t>10.05.2022 17:43:19</t>
  </si>
  <si>
    <t>Carne , pâine</t>
  </si>
  <si>
    <t>Câteodată</t>
  </si>
  <si>
    <t>Fiecare să cumpere cât are nevoie . Nu mai mult deoarece mâncarea se va strica și se va risipi degeaba</t>
  </si>
  <si>
    <t>10.05.2022 17:43:52</t>
  </si>
  <si>
    <t>Mâncare preparata rămasă neconsumata.</t>
  </si>
  <si>
    <t>Limitarea consumului</t>
  </si>
  <si>
    <t>10.05.2022 17:44:11</t>
  </si>
  <si>
    <t>Poate</t>
  </si>
  <si>
    <t>Să se folosească mai puține alimente la făcut mâncarea și pe lângă asta să nu se mai cumpere lucruri haotice și nefolositoare</t>
  </si>
  <si>
    <t>10.05.2022 17:45:30</t>
  </si>
  <si>
    <t>Pateuri, pâine, legume</t>
  </si>
  <si>
    <t>Sa cumpărăm doar ce avem nevoie și cât avem nevoie</t>
  </si>
  <si>
    <t>10.05.2022 17:48:29</t>
  </si>
  <si>
    <t>Så scădem preturile pentru a pute sa mance și săraci</t>
  </si>
  <si>
    <t>10.05.2022 17:52:11</t>
  </si>
  <si>
    <t>Sa cumpărăm mai puțin</t>
  </si>
  <si>
    <t>10.05.2022 17:53:11</t>
  </si>
  <si>
    <t>Pateu , salam,cașcaval,rosi,</t>
  </si>
  <si>
    <t>Sa cumpărăm cât avem nevoie</t>
  </si>
  <si>
    <t>10.05.2022 18:05:29</t>
  </si>
  <si>
    <t>conserve</t>
  </si>
  <si>
    <t>sa cumparam strict ce mancam</t>
  </si>
  <si>
    <t>10.05.2022 18:06:52</t>
  </si>
  <si>
    <t>10.05.2022 18:23:53</t>
  </si>
  <si>
    <t>Painea, mancare gatita</t>
  </si>
  <si>
    <t>Sa cumpărăm atat cat avem nevoie</t>
  </si>
  <si>
    <t>10.05.2022 18:41:58</t>
  </si>
  <si>
    <t>10.05.2022 19:07:00</t>
  </si>
  <si>
    <t>Lapte, făină, mălai</t>
  </si>
  <si>
    <t>Activitatea de cumpărare sa fie făcută de fiecare data după analiza atat a regimului alimentar propriu și a familiei cât și cantitatea necesara zilnica.</t>
  </si>
  <si>
    <t>10.05.2022 19:10:48</t>
  </si>
  <si>
    <t>Resturi de mâncare gătită</t>
  </si>
  <si>
    <t>Cumpărarea într o cantitate mai mica</t>
  </si>
  <si>
    <t>10.05.2022 19:14:11</t>
  </si>
  <si>
    <t>Nu aș avea</t>
  </si>
  <si>
    <t>10.05.2022 19:16:02</t>
  </si>
  <si>
    <t>Nu există exemple.</t>
  </si>
  <si>
    <t>Mi-aș propune să stabilesc o listă doar cu alimentele necesare.</t>
  </si>
  <si>
    <t>10.05.2022 19:20:38</t>
  </si>
  <si>
    <t>Pâinea , lactate</t>
  </si>
  <si>
    <t>Educarea oamenilor</t>
  </si>
  <si>
    <t>10.05.2022 20:04:09</t>
  </si>
  <si>
    <t xml:space="preserve">Sa cumpărăm doar ce avem nevoie
Sa mergem cu lista de cumpărături etc
</t>
  </si>
  <si>
    <t>10.05.2022 20:59:08</t>
  </si>
  <si>
    <t>Ulei, salată, borș, etc</t>
  </si>
  <si>
    <t>Să știm să ne gestionam nevoile. Un curs online ar fi super</t>
  </si>
  <si>
    <t>10.05.2022 20:59:23</t>
  </si>
  <si>
    <t>10.05.2022 21:03:54</t>
  </si>
  <si>
    <t>Lactate, legume, fructe, carne</t>
  </si>
  <si>
    <t>Nu trebuie cumpărat în exces</t>
  </si>
  <si>
    <t>10.05.2022 21:04:10</t>
  </si>
  <si>
    <t>Cartofi prăjiți, borș...</t>
  </si>
  <si>
    <t>Sa cumpărăm strictul necesar</t>
  </si>
  <si>
    <t>10.05.2022 21:31:20</t>
  </si>
  <si>
    <t>Alimente uscate</t>
  </si>
  <si>
    <t>10.05.2022 21:48:49</t>
  </si>
  <si>
    <t>Conservele, alimentele din produse animale</t>
  </si>
  <si>
    <t>Fiecare persoana sa nu aiba voie sa intre in magazin fara o lista de cumparaturi, iar cosul sa fie in functie de cate alimente cumparam
Fara o aprobare la intrarae in magazin, de a cumpara ceea ce ai nevoie , sa nu ai voie sa intri in magazin
Toate alimentele sa fie sortate dupa termenul de expirare 
Orice aliment in starea de expirare sa fie puse la reducere sau donate animalelor sarace, parasite. Iar pentru acesta sa fie angajari speciale ...</t>
  </si>
  <si>
    <t>10.05.2022 22:01:01</t>
  </si>
  <si>
    <t>Pâinea, lactatele, mezelurile expirate</t>
  </si>
  <si>
    <t>Educarea populației pentru a fi mult mai atentă să cumpere strict ce trebuie pentru a-și satisface nevoile, nu și ce se gândesc că le-ar mai plăcea sau că le-ar trebui cândva, mai ales în cazul alimentelor perisabile.</t>
  </si>
  <si>
    <t>10.05.2022 22:35:51</t>
  </si>
  <si>
    <t>Salata</t>
  </si>
  <si>
    <t>Donare alimentele care au termenul de valabilitate aproape de scadentā.</t>
  </si>
  <si>
    <t>10.05.2022 22:35:59</t>
  </si>
  <si>
    <t>Carne pâine</t>
  </si>
  <si>
    <t>Raționalizarea anumitor alimente</t>
  </si>
  <si>
    <t>10.05.2022 22:37:27</t>
  </si>
  <si>
    <t>Legume, fructe, paine</t>
  </si>
  <si>
    <t>10.05.2022 23:12:23</t>
  </si>
  <si>
    <t>Locuri amenajate, speciale, pentru a putea dona mancare</t>
  </si>
  <si>
    <t>11.05.2022 01:02:51</t>
  </si>
  <si>
    <t>uc</t>
  </si>
  <si>
    <t>ce ma</t>
  </si>
  <si>
    <t>11.05.2022 02:25:40</t>
  </si>
  <si>
    <t>Nu se aruncă alimente</t>
  </si>
  <si>
    <t>Nu m am gândit, nu știu</t>
  </si>
  <si>
    <t>11.05.2022 06:03:08</t>
  </si>
  <si>
    <t>Carne de sarbatori</t>
  </si>
  <si>
    <t>Poate mult spus, dar a fi un sistem in romania care stie cat buget avem pentru a cumpara alimente pentru cat avem nevoie.</t>
  </si>
  <si>
    <t>11.05.2022 06:32:51</t>
  </si>
  <si>
    <t>Sa facem o lista de cumpărături</t>
  </si>
  <si>
    <t>11.05.2022 06:46:52</t>
  </si>
  <si>
    <t xml:space="preserve">Nu se aruncă
</t>
  </si>
  <si>
    <t>11.05.2022 18:41:20</t>
  </si>
  <si>
    <t>Branzeturi</t>
  </si>
  <si>
    <t>Educatie</t>
  </si>
  <si>
    <t>11.05.2022 20:09:13</t>
  </si>
  <si>
    <t>Împușcați în cap ca pe vremea lui Hitler</t>
  </si>
  <si>
    <t>11.05.2022 23:00:36</t>
  </si>
  <si>
    <t>Pâine, pate, brânză, carne(foarte rar)</t>
  </si>
  <si>
    <t>Mâncarea rămasă sa fie data la un animal care n are ce manca sau unei persoane necăjite</t>
  </si>
  <si>
    <t>12.05.2022 20:48:59</t>
  </si>
  <si>
    <t>Cumpărarea cu prudenta a alimente.</t>
  </si>
  <si>
    <t>13.05.2022 18:09:25</t>
  </si>
  <si>
    <t>14.05.2022 10:17:48</t>
  </si>
  <si>
    <t>Norma pe numarul de persoane ce locuiesc intr o casa</t>
  </si>
  <si>
    <t>17.05.2022 16:03:19</t>
  </si>
  <si>
    <t>Cărnuri</t>
  </si>
  <si>
    <t>Un număr maxim de alimente pe cap de locuitor</t>
  </si>
  <si>
    <t>17.05.2022 19:12:24</t>
  </si>
  <si>
    <t>apa</t>
  </si>
  <si>
    <t>programe educative în școală.</t>
  </si>
  <si>
    <t>Row Labels</t>
  </si>
  <si>
    <t>Grand Total</t>
  </si>
  <si>
    <t>Count of 4. În opinia dumneavoastră, cine produce cea mai mare risipă alimentară ? *(alegeţi o singură variantă care consideraţi că se află pe primul loc la risipa alimentară).</t>
  </si>
  <si>
    <t>Count of 5. Ce alimente ati observat că se aruncă cel mai mult acasă la voi ?Exemple :</t>
  </si>
  <si>
    <t>Count of 6. Care credeti că sunt motivele risipei alimentare ?</t>
  </si>
  <si>
    <t>Count of 7. Când sunteţi la cumpărături, aţi observat că aveţi tendinţa de a cumpăra impulsiv, nu pentru că aţi avea nevoie, în mod real, de toate produsele cumpărate?</t>
  </si>
  <si>
    <t>Count of 8. Obişnuiţi să faceţi o listă de cumpărături pentru a evita să achiziţionaţi produse de care nu aveţi nevoie ?</t>
  </si>
  <si>
    <t>Count of 9. Credeţi că există o latură psihologică a cumpărăturilor ? Cumpărăm mai mult pentru a acoperi goluri emoţionale ?</t>
  </si>
  <si>
    <t>(blank)</t>
  </si>
  <si>
    <t>Count of 10. Dacă aţi avea putere de decizie, ce măsură/măsuri aţi propune pentru reducerea risipei alimentare ?</t>
  </si>
  <si>
    <t>Count of 1. Vârsta</t>
  </si>
  <si>
    <t>Count of 2. Sexul</t>
  </si>
  <si>
    <t>Count of 3. Nivelul de studii</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</si>
</sst>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sz val="10"/>
      <color rgb="FF000000"/>
      <name val="Arial"/>
      <family val="2"/>
    </font>
  </fonts>
  <fills count="2">
    <fill>
      <patternFill patternType="none"/>
    </fill>
    <fill>
      <patternFill patternType="gray125"/>
    </fill>
  </fills>
  <borders count="10">
    <border>
      <left/>
      <right/>
      <top/>
      <bottom/>
      <diagonal/>
    </border>
    <border>
      <left style="medium">
        <color rgb="FFCCCCCC"/>
      </left>
      <right style="medium">
        <color rgb="FFCCCCCC"/>
      </right>
      <top style="medium">
        <color rgb="FFCCCCCC"/>
      </top>
      <bottom style="medium">
        <color rgb="FFCCCCCC"/>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s>
  <cellStyleXfs count="1">
    <xf numFmtId="0" fontId="0" fillId="0" borderId="0"/>
  </cellStyleXfs>
  <cellXfs count="23">
    <xf numFmtId="0" fontId="0" fillId="0" borderId="0" xfId="0"/>
    <xf numFmtId="0" fontId="1" fillId="0" borderId="1" xfId="0" applyFont="1" applyBorder="1" applyAlignment="1">
      <alignment vertical="top" wrapText="1"/>
    </xf>
    <xf numFmtId="0" fontId="0" fillId="0" borderId="0" xfId="0" applyAlignment="1">
      <alignment vertical="top" wrapText="1"/>
    </xf>
    <xf numFmtId="0" fontId="1" fillId="0" borderId="1" xfId="0" applyFont="1" applyBorder="1" applyAlignment="1">
      <alignment horizontal="right" vertical="top" wrapText="1"/>
    </xf>
    <xf numFmtId="0" fontId="0" fillId="0" borderId="0" xfId="0" applyAlignment="1">
      <alignment vertical="top"/>
    </xf>
    <xf numFmtId="0" fontId="0" fillId="0" borderId="3" xfId="0" pivotButton="1" applyBorder="1" applyAlignment="1">
      <alignment vertical="top" wrapText="1"/>
    </xf>
    <xf numFmtId="0" fontId="0" fillId="0" borderId="4" xfId="0" applyBorder="1" applyAlignment="1">
      <alignment vertical="top" wrapText="1"/>
    </xf>
    <xf numFmtId="0" fontId="0" fillId="0" borderId="5" xfId="0" applyBorder="1" applyAlignment="1">
      <alignment horizontal="left" vertical="top" wrapText="1"/>
    </xf>
    <xf numFmtId="0" fontId="0" fillId="0" borderId="6" xfId="0" applyNumberFormat="1" applyBorder="1" applyAlignment="1">
      <alignment vertical="top" wrapText="1"/>
    </xf>
    <xf numFmtId="0" fontId="0" fillId="0" borderId="7" xfId="0" applyBorder="1" applyAlignment="1">
      <alignment horizontal="left" vertical="top" wrapText="1"/>
    </xf>
    <xf numFmtId="0" fontId="0" fillId="0" borderId="8" xfId="0" applyNumberFormat="1" applyBorder="1" applyAlignment="1">
      <alignment vertical="top" wrapText="1"/>
    </xf>
    <xf numFmtId="0" fontId="0" fillId="0" borderId="3" xfId="0" pivotButton="1" applyBorder="1"/>
    <xf numFmtId="0" fontId="0" fillId="0" borderId="4" xfId="0" applyBorder="1"/>
    <xf numFmtId="0" fontId="0" fillId="0" borderId="5" xfId="0" applyBorder="1" applyAlignment="1">
      <alignment horizontal="left"/>
    </xf>
    <xf numFmtId="0" fontId="0" fillId="0" borderId="7" xfId="0" applyBorder="1" applyAlignment="1">
      <alignment horizontal="left"/>
    </xf>
    <xf numFmtId="0" fontId="0" fillId="0" borderId="8" xfId="0" applyNumberFormat="1" applyBorder="1"/>
    <xf numFmtId="0" fontId="0" fillId="0" borderId="0" xfId="0" applyBorder="1" applyAlignment="1">
      <alignment horizontal="left"/>
    </xf>
    <xf numFmtId="0" fontId="0" fillId="0" borderId="0" xfId="0" applyNumberFormat="1" applyBorder="1"/>
    <xf numFmtId="10" fontId="0" fillId="0" borderId="0" xfId="0" applyNumberFormat="1"/>
    <xf numFmtId="10" fontId="0" fillId="0" borderId="0" xfId="0" applyNumberFormat="1" applyAlignment="1">
      <alignment vertical="top"/>
    </xf>
    <xf numFmtId="0" fontId="0" fillId="0" borderId="9" xfId="0" applyNumberFormat="1" applyBorder="1"/>
    <xf numFmtId="10" fontId="0" fillId="0" borderId="2" xfId="0" applyNumberFormat="1" applyBorder="1" applyAlignment="1">
      <alignment vertical="top"/>
    </xf>
    <xf numFmtId="0" fontId="0" fillId="0" borderId="9" xfId="0" applyNumberFormat="1" applyBorder="1" applyAlignment="1">
      <alignment vertical="top" wrapText="1"/>
    </xf>
  </cellXfs>
  <cellStyles count="1">
    <cellStyle name="Normal" xfId="0" builtinId="0"/>
  </cellStyles>
  <dxfs count="156">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vertical="top"/>
    </dxf>
    <dxf>
      <alignment vertical="top"/>
    </dxf>
    <dxf>
      <alignment vertical="top"/>
    </dxf>
    <dxf>
      <alignment vertical="top"/>
    </dxf>
    <dxf>
      <alignment vertical="top"/>
    </dxf>
    <dxf>
      <alignment vertical="top"/>
    </dxf>
    <dxf>
      <alignment wrapText="1"/>
    </dxf>
    <dxf>
      <alignment wrapText="1"/>
    </dxf>
    <dxf>
      <alignment wrapText="1"/>
    </dxf>
    <dxf>
      <alignment wrapText="1"/>
    </dxf>
    <dxf>
      <alignment wrapText="1"/>
    </dxf>
    <dxf>
      <alignment wrapText="1"/>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vertical="top"/>
    </dxf>
    <dxf>
      <alignment vertical="top"/>
    </dxf>
    <dxf>
      <alignment vertical="top"/>
    </dxf>
    <dxf>
      <alignment vertical="top"/>
    </dxf>
    <dxf>
      <alignment vertical="top"/>
    </dxf>
    <dxf>
      <alignment vertical="top"/>
    </dxf>
    <dxf>
      <alignment wrapText="1"/>
    </dxf>
    <dxf>
      <alignment wrapText="1"/>
    </dxf>
    <dxf>
      <alignment wrapText="1"/>
    </dxf>
    <dxf>
      <alignment wrapText="1"/>
    </dxf>
    <dxf>
      <alignment wrapText="1"/>
    </dxf>
    <dxf>
      <alignment wrapText="1"/>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vertical="top"/>
    </dxf>
    <dxf>
      <alignment vertical="top"/>
    </dxf>
    <dxf>
      <alignment vertical="top"/>
    </dxf>
    <dxf>
      <alignment vertical="top"/>
    </dxf>
    <dxf>
      <alignment vertical="top"/>
    </dxf>
    <dxf>
      <alignment vertical="top"/>
    </dxf>
    <dxf>
      <alignment wrapText="1"/>
    </dxf>
    <dxf>
      <alignment wrapText="1"/>
    </dxf>
    <dxf>
      <alignment wrapText="1"/>
    </dxf>
    <dxf>
      <alignment wrapText="1"/>
    </dxf>
    <dxf>
      <alignment wrapText="1"/>
    </dxf>
    <dxf>
      <alignment wrapText="1"/>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vertical="top"/>
    </dxf>
    <dxf>
      <alignment vertical="top"/>
    </dxf>
    <dxf>
      <alignment vertical="top"/>
    </dxf>
    <dxf>
      <alignment vertical="top"/>
    </dxf>
    <dxf>
      <alignment vertical="top"/>
    </dxf>
    <dxf>
      <alignment vertical="top"/>
    </dxf>
    <dxf>
      <alignment vertical="top"/>
    </dxf>
    <dxf>
      <alignment vertical="top"/>
    </dxf>
    <dxf>
      <alignment wrapText="1"/>
    </dxf>
    <dxf>
      <alignment wrapText="1"/>
    </dxf>
    <dxf>
      <alignment wrapText="1"/>
    </dxf>
    <dxf>
      <alignment wrapText="1"/>
    </dxf>
    <dxf>
      <alignment wrapText="1"/>
    </dxf>
    <dxf>
      <alignment wrapText="1"/>
    </dxf>
    <dxf>
      <alignment wrapText="1"/>
    </dxf>
    <dxf>
      <alignment wrapText="1"/>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vertical="top"/>
    </dxf>
    <dxf>
      <alignment vertical="top"/>
    </dxf>
    <dxf>
      <alignment vertical="top"/>
    </dxf>
    <dxf>
      <alignment vertical="top"/>
    </dxf>
    <dxf>
      <alignment vertical="top"/>
    </dxf>
    <dxf>
      <alignment vertical="top"/>
    </dxf>
    <dxf>
      <alignment vertical="top"/>
    </dxf>
    <dxf>
      <alignment vertical="top"/>
    </dxf>
    <dxf>
      <alignment wrapText="1"/>
    </dxf>
    <dxf>
      <alignment wrapText="1"/>
    </dxf>
    <dxf>
      <alignment wrapText="1"/>
    </dxf>
    <dxf>
      <alignment wrapText="1"/>
    </dxf>
    <dxf>
      <alignment wrapText="1"/>
    </dxf>
    <dxf>
      <alignment wrapText="1"/>
    </dxf>
    <dxf>
      <alignment wrapText="1"/>
    </dxf>
    <dxf>
      <alignment wrapText="1"/>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vertical="top"/>
    </dxf>
    <dxf>
      <alignment vertical="top"/>
    </dxf>
    <dxf>
      <alignment vertical="top"/>
    </dxf>
    <dxf>
      <alignment vertical="top"/>
    </dxf>
    <dxf>
      <alignment vertical="top"/>
    </dxf>
    <dxf>
      <alignment vertical="top"/>
    </dxf>
    <dxf>
      <alignment wrapText="1"/>
    </dxf>
    <dxf>
      <alignment wrapText="1"/>
    </dxf>
    <dxf>
      <alignment wrapText="1"/>
    </dxf>
    <dxf>
      <alignment wrapText="1"/>
    </dxf>
    <dxf>
      <alignment wrapText="1"/>
    </dxf>
    <dxf>
      <alignment wrapText="1"/>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vertical="top"/>
    </dxf>
    <dxf>
      <alignment vertical="top"/>
    </dxf>
    <dxf>
      <alignment vertical="top"/>
    </dxf>
    <dxf>
      <alignment vertical="top"/>
    </dxf>
    <dxf>
      <alignment vertical="top"/>
    </dxf>
    <dxf>
      <alignment vertical="top"/>
    </dxf>
    <dxf>
      <alignment wrapText="1"/>
    </dxf>
    <dxf>
      <alignment wrapText="1"/>
    </dxf>
    <dxf>
      <alignment wrapText="1"/>
    </dxf>
    <dxf>
      <alignment wrapText="1"/>
    </dxf>
    <dxf>
      <alignment wrapText="1"/>
    </dxf>
    <dxf>
      <alignment wrapText="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[Rezultate sondaj final.xlsx]Sheet2!PivotTable2</c:name>
    <c:fmtId val="1"/>
  </c:pivotSource>
  <c:chart>
    <c:autoTitleDeleted val="1"/>
    <c:pivotFmts>
      <c:pivotFmt>
        <c:idx val="0"/>
        <c:marker>
          <c:symbol val="none"/>
        </c:marker>
        <c:dLbl>
          <c:idx val="0"/>
          <c:delete val="1"/>
          <c:extLst xmlns:c16r2="http://schemas.microsoft.com/office/drawing/2015/06/chart">
            <c:ext xmlns:c15="http://schemas.microsoft.com/office/drawing/2012/chart" uri="{CE6537A1-D6FC-4f65-9D91-7224C49458BB}"/>
          </c:extLst>
        </c:dLbl>
      </c:pivotFmt>
      <c:pivotFmt>
        <c:idx val="1"/>
        <c:spPr>
          <a:solidFill>
            <a:schemeClr val="accent1"/>
          </a:solidFill>
          <a:ln w="19050">
            <a:solidFill>
              <a:schemeClr val="lt1"/>
            </a:solidFill>
          </a:ln>
          <a:effectLst/>
        </c:spPr>
      </c:pivotFmt>
      <c:pivotFmt>
        <c:idx val="2"/>
        <c:spPr>
          <a:solidFill>
            <a:schemeClr val="accent2"/>
          </a:solidFill>
          <a:ln w="19050">
            <a:solidFill>
              <a:schemeClr val="lt1"/>
            </a:solidFill>
          </a:ln>
          <a:effectLst/>
        </c:spPr>
      </c:pivotFmt>
      <c:pivotFmt>
        <c:idx val="3"/>
        <c:spPr>
          <a:solidFill>
            <a:schemeClr val="accent3"/>
          </a:solidFill>
          <a:ln w="19050">
            <a:solidFill>
              <a:schemeClr val="lt1"/>
            </a:solidFill>
          </a:ln>
          <a:effectLst/>
        </c:spPr>
      </c:pivotFmt>
      <c:pivotFmt>
        <c:idx val="4"/>
        <c:spPr>
          <a:solidFill>
            <a:schemeClr val="accent4"/>
          </a:solidFill>
          <a:ln w="19050">
            <a:solidFill>
              <a:schemeClr val="lt1"/>
            </a:solidFill>
          </a:ln>
          <a:effectLst/>
        </c:spPr>
      </c:pivotFmt>
    </c:pivotFmts>
    <c:plotArea>
      <c:layout/>
      <c:pieChart>
        <c:varyColors val="1"/>
        <c:ser>
          <c:idx val="0"/>
          <c:order val="0"/>
          <c:tx>
            <c:strRef>
              <c:f>Sheet2!$C$36</c:f>
              <c:strCache>
                <c:ptCount val="1"/>
                <c:pt idx="0">
                  <c:v>Total</c:v>
                </c:pt>
              </c:strCache>
            </c:strRef>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cat>
            <c:strRef>
              <c:f>Sheet2!$B$37:$B$41</c:f>
              <c:strCache>
                <c:ptCount val="4"/>
                <c:pt idx="0">
                  <c:v>a. industria alimentară</c:v>
                </c:pt>
                <c:pt idx="1">
                  <c:v>b. oamenii/populaţia</c:v>
                </c:pt>
                <c:pt idx="2">
                  <c:v>c. agricultura</c:v>
                </c:pt>
                <c:pt idx="3">
                  <c:v>Supermarketurile, Hypermarket urile</c:v>
                </c:pt>
              </c:strCache>
            </c:strRef>
          </c:cat>
          <c:val>
            <c:numRef>
              <c:f>Sheet2!$C$37:$C$41</c:f>
              <c:numCache>
                <c:formatCode>General</c:formatCode>
                <c:ptCount val="4"/>
                <c:pt idx="0">
                  <c:v>23</c:v>
                </c:pt>
                <c:pt idx="1">
                  <c:v>153</c:v>
                </c:pt>
                <c:pt idx="2">
                  <c:v>5</c:v>
                </c:pt>
                <c:pt idx="3">
                  <c:v>1</c:v>
                </c:pt>
              </c:numCache>
            </c:numRef>
          </c:val>
          <c:extLst xmlns:c16r2="http://schemas.microsoft.com/office/drawing/2015/06/chart">
            <c:ext xmlns:c16="http://schemas.microsoft.com/office/drawing/2014/chart" uri="{C3380CC4-5D6E-409C-BE32-E72D297353CC}">
              <c16:uniqueId val="{00000000-BE85-4F2A-889F-5B361FA42467}"/>
            </c:ext>
          </c:extLst>
        </c:ser>
        <c:dLbls>
          <c:showLegendKey val="0"/>
          <c:showVal val="0"/>
          <c:showCatName val="0"/>
          <c:showSerName val="0"/>
          <c:showPercent val="0"/>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solidFill>
            <a:schemeClr val="accent1"/>
          </a:solidFill>
          <a:ln w="25400">
            <a:solidFill>
              <a:schemeClr val="lt1"/>
            </a:solidFill>
          </a:ln>
          <a:effectLst/>
          <a:sp3d contourW="25400">
            <a:contourClr>
              <a:schemeClr val="lt1"/>
            </a:contourClr>
          </a:sp3d>
        </c:spPr>
        <c:marker>
          <c:symbol val="none"/>
        </c:marker>
        <c:dLbl>
          <c:idx val="0"/>
          <c:delete val="1"/>
          <c:extLst xmlns:c16r2="http://schemas.microsoft.com/office/drawing/2015/06/chart">
            <c:ext xmlns:c15="http://schemas.microsoft.com/office/drawing/2012/chart" uri="{CE6537A1-D6FC-4f65-9D91-7224C49458BB}"/>
          </c:extLst>
        </c:dLbl>
      </c:pivotFmt>
      <c:pivotFmt>
        <c:idx val="1"/>
        <c:spPr>
          <a:solidFill>
            <a:schemeClr val="accent1"/>
          </a:solidFill>
          <a:ln w="25400">
            <a:solidFill>
              <a:schemeClr val="lt1"/>
            </a:solidFill>
          </a:ln>
          <a:effectLst/>
          <a:sp3d contourW="25400">
            <a:contourClr>
              <a:schemeClr val="lt1"/>
            </a:contourClr>
          </a:sp3d>
        </c:spPr>
        <c:marker>
          <c:symbol val="none"/>
        </c:marker>
        <c:dLbl>
          <c:idx val="0"/>
          <c:delete val="1"/>
          <c:extLst xmlns:c16r2="http://schemas.microsoft.com/office/drawing/2015/06/chart">
            <c:ext xmlns:c15="http://schemas.microsoft.com/office/drawing/2012/chart" uri="{CE6537A1-D6FC-4f65-9D91-7224C49458BB}"/>
          </c:extLst>
        </c:dLbl>
      </c:pivotFmt>
      <c:pivotFmt>
        <c:idx val="2"/>
        <c:spPr>
          <a:solidFill>
            <a:schemeClr val="accent1"/>
          </a:solidFill>
          <a:ln w="25400">
            <a:solidFill>
              <a:schemeClr val="lt1"/>
            </a:solidFill>
          </a:ln>
          <a:effectLst/>
          <a:sp3d contourW="25400">
            <a:contourClr>
              <a:schemeClr val="lt1"/>
            </a:contourClr>
          </a:sp3d>
        </c:spPr>
      </c:pivotFmt>
      <c:pivotFmt>
        <c:idx val="3"/>
        <c:spPr>
          <a:solidFill>
            <a:schemeClr val="accent2"/>
          </a:solidFill>
          <a:ln w="25400">
            <a:solidFill>
              <a:schemeClr val="lt1"/>
            </a:solidFill>
          </a:ln>
          <a:effectLst/>
          <a:sp3d contourW="25400">
            <a:contourClr>
              <a:schemeClr val="lt1"/>
            </a:contourClr>
          </a:sp3d>
        </c:spPr>
      </c:pivotFmt>
      <c:pivotFmt>
        <c:idx val="4"/>
        <c:spPr>
          <a:solidFill>
            <a:schemeClr val="accent3"/>
          </a:solidFill>
          <a:ln w="25400">
            <a:solidFill>
              <a:schemeClr val="lt1"/>
            </a:solidFill>
          </a:ln>
          <a:effectLst/>
          <a:sp3d contourW="25400">
            <a:contourClr>
              <a:schemeClr val="lt1"/>
            </a:contourClr>
          </a:sp3d>
        </c:spPr>
      </c:pivotFmt>
      <c:pivotFmt>
        <c:idx val="5"/>
        <c:spPr>
          <a:solidFill>
            <a:schemeClr val="accent4"/>
          </a:solidFill>
          <a:ln w="25400">
            <a:solidFill>
              <a:schemeClr val="lt1"/>
            </a:solidFill>
          </a:ln>
          <a:effectLst/>
          <a:sp3d contourW="25400">
            <a:contourClr>
              <a:schemeClr val="lt1"/>
            </a:contourClr>
          </a:sp3d>
        </c:spPr>
      </c:pivotFmt>
      <c:pivotFmt>
        <c:idx val="6"/>
        <c:spPr>
          <a:solidFill>
            <a:schemeClr val="accent1"/>
          </a:solidFill>
          <a:ln w="25400">
            <a:solidFill>
              <a:schemeClr val="lt1"/>
            </a:solidFill>
          </a:ln>
          <a:effectLst/>
          <a:sp3d contourW="25400">
            <a:contourClr>
              <a:schemeClr val="lt1"/>
            </a:contourClr>
          </a:sp3d>
        </c:spPr>
        <c:marker>
          <c:symbol val="none"/>
        </c:marker>
        <c:dLbl>
          <c:idx val="0"/>
          <c:delete val="1"/>
          <c:extLst xmlns:c16r2="http://schemas.microsoft.com/office/drawing/2015/06/chart">
            <c:ext xmlns:c15="http://schemas.microsoft.com/office/drawing/2012/chart" uri="{CE6537A1-D6FC-4f65-9D91-7224C49458BB}"/>
          </c:extLst>
        </c:dLbl>
      </c:pivotFmt>
      <c:pivotFmt>
        <c:idx val="7"/>
        <c:spPr>
          <a:solidFill>
            <a:schemeClr val="accent1"/>
          </a:solidFill>
          <a:ln w="25400">
            <a:solidFill>
              <a:schemeClr val="lt1"/>
            </a:solidFill>
          </a:ln>
          <a:effectLst/>
          <a:sp3d contourW="25400">
            <a:contourClr>
              <a:schemeClr val="lt1"/>
            </a:contourClr>
          </a:sp3d>
        </c:spPr>
      </c:pivotFmt>
      <c:pivotFmt>
        <c:idx val="8"/>
        <c:spPr>
          <a:solidFill>
            <a:schemeClr val="accent2"/>
          </a:solidFill>
          <a:ln w="25400">
            <a:solidFill>
              <a:schemeClr val="lt1"/>
            </a:solidFill>
          </a:ln>
          <a:effectLst/>
          <a:sp3d contourW="25400">
            <a:contourClr>
              <a:schemeClr val="lt1"/>
            </a:contourClr>
          </a:sp3d>
        </c:spPr>
      </c:pivotFmt>
      <c:pivotFmt>
        <c:idx val="9"/>
        <c:spPr>
          <a:solidFill>
            <a:schemeClr val="accent3"/>
          </a:solidFill>
          <a:ln w="25400">
            <a:solidFill>
              <a:schemeClr val="lt1"/>
            </a:solidFill>
          </a:ln>
          <a:effectLst/>
          <a:sp3d contourW="25400">
            <a:contourClr>
              <a:schemeClr val="lt1"/>
            </a:contourClr>
          </a:sp3d>
        </c:spPr>
      </c:pivotFmt>
      <c:pivotFmt>
        <c:idx val="10"/>
        <c:spPr>
          <a:solidFill>
            <a:schemeClr val="accent4"/>
          </a:solidFill>
          <a:ln w="25400">
            <a:solidFill>
              <a:schemeClr val="lt1"/>
            </a:solidFill>
          </a:ln>
          <a:effectLst/>
          <a:sp3d contourW="25400">
            <a:contourClr>
              <a:schemeClr val="lt1"/>
            </a:contourClr>
          </a:sp3d>
        </c:spPr>
      </c:pivotFmt>
    </c:pivotFmts>
    <c:view3D>
      <c:rotX val="30"/>
      <c:rotY val="0"/>
      <c:depthPercent val="100"/>
      <c:rAngAx val="0"/>
      <c:perspective val="3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v>Series1</c:v>
          </c:tx>
          <c:dPt>
            <c:idx val="0"/>
            <c:bubble3D val="0"/>
            <c:spPr>
              <a:solidFill>
                <a:schemeClr val="accent1"/>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9EB4-456F-B5E4-A2289DE35D2B}"/>
              </c:ext>
            </c:extLst>
          </c:dPt>
          <c:dPt>
            <c:idx val="1"/>
            <c:bubble3D val="0"/>
            <c:spPr>
              <a:solidFill>
                <a:schemeClr val="accent2"/>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9EB4-456F-B5E4-A2289DE35D2B}"/>
              </c:ext>
            </c:extLst>
          </c:dPt>
          <c:dPt>
            <c:idx val="2"/>
            <c:bubble3D val="0"/>
            <c:spPr>
              <a:solidFill>
                <a:schemeClr val="accent3"/>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9EB4-456F-B5E4-A2289DE35D2B}"/>
              </c:ext>
            </c:extLst>
          </c:dPt>
          <c:dPt>
            <c:idx val="3"/>
            <c:bubble3D val="0"/>
            <c:spPr>
              <a:solidFill>
                <a:schemeClr val="accent4"/>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7-9EB4-456F-B5E4-A2289DE35D2B}"/>
              </c:ext>
            </c:extLst>
          </c:dPt>
          <c:cat>
            <c:strLit>
              <c:ptCount val="4"/>
              <c:pt idx="0">
                <c:v>a. liceale</c:v>
              </c:pt>
              <c:pt idx="1">
                <c:v>b. postliceale</c:v>
              </c:pt>
              <c:pt idx="2">
                <c:v>c. universitare</c:v>
              </c:pt>
              <c:pt idx="3">
                <c:v>d. postuniversitare</c:v>
              </c:pt>
            </c:strLit>
          </c:cat>
          <c:val>
            <c:numLit>
              <c:formatCode>General</c:formatCode>
              <c:ptCount val="4"/>
              <c:pt idx="0">
                <c:v>157</c:v>
              </c:pt>
              <c:pt idx="1">
                <c:v>6</c:v>
              </c:pt>
              <c:pt idx="2">
                <c:v>9</c:v>
              </c:pt>
              <c:pt idx="3">
                <c:v>10</c:v>
              </c:pt>
            </c:numLit>
          </c:val>
          <c:extLst xmlns:c16r2="http://schemas.microsoft.com/office/drawing/2015/06/chart">
            <c:ext xmlns:c16="http://schemas.microsoft.com/office/drawing/2014/chart" uri="{C3380CC4-5D6E-409C-BE32-E72D297353CC}">
              <c16:uniqueId val="{00000008-9EB4-456F-B5E4-A2289DE35D2B}"/>
            </c:ext>
          </c:extLst>
        </c:ser>
        <c:dLbls>
          <c:showLegendKey val="0"/>
          <c:showVal val="0"/>
          <c:showCatName val="0"/>
          <c:showSerName val="0"/>
          <c:showPercent val="0"/>
          <c:showBubbleSize val="0"/>
          <c:showLeaderLines val="0"/>
        </c:dLbls>
      </c:pie3D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extLst xmlns:c16r2="http://schemas.microsoft.com/office/drawing/2015/06/char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[Rezultate sondaj final.xlsx]Sheet2!PivotTable3</c:name>
    <c:fmtId val="2"/>
  </c:pivotSource>
  <c:chart>
    <c:autoTitleDeleted val="1"/>
    <c:pivotFmts>
      <c:pivotFmt>
        <c:idx val="0"/>
        <c:marker>
          <c:symbol val="none"/>
        </c:marker>
        <c:dLbl>
          <c:idx val="0"/>
          <c:delete val="1"/>
          <c:extLst xmlns:c16r2="http://schemas.microsoft.com/office/drawing/2015/06/chart">
            <c:ext xmlns:c15="http://schemas.microsoft.com/office/drawing/2012/chart" uri="{CE6537A1-D6FC-4f65-9D91-7224C49458BB}"/>
          </c:extLst>
        </c:dLbl>
      </c:pivotFmt>
      <c:pivotFmt>
        <c:idx val="1"/>
        <c:spPr>
          <a:solidFill>
            <a:schemeClr val="accent1"/>
          </a:solidFill>
          <a:ln w="25400">
            <a:solidFill>
              <a:schemeClr val="lt1"/>
            </a:solidFill>
          </a:ln>
          <a:effectLst/>
          <a:sp3d contourW="25400">
            <a:contourClr>
              <a:schemeClr val="lt1"/>
            </a:contourClr>
          </a:sp3d>
        </c:spPr>
      </c:pivotFmt>
      <c:pivotFmt>
        <c:idx val="2"/>
        <c:spPr>
          <a:solidFill>
            <a:schemeClr val="accent2"/>
          </a:solidFill>
          <a:ln w="25400">
            <a:solidFill>
              <a:schemeClr val="lt1"/>
            </a:solidFill>
          </a:ln>
          <a:effectLst/>
          <a:sp3d contourW="25400">
            <a:contourClr>
              <a:schemeClr val="lt1"/>
            </a:contourClr>
          </a:sp3d>
        </c:spPr>
      </c:pivotFmt>
      <c:pivotFmt>
        <c:idx val="3"/>
        <c:spPr>
          <a:solidFill>
            <a:schemeClr val="accent3"/>
          </a:solidFill>
          <a:ln w="25400">
            <a:solidFill>
              <a:schemeClr val="lt1"/>
            </a:solidFill>
          </a:ln>
          <a:effectLst/>
          <a:sp3d contourW="25400">
            <a:contourClr>
              <a:schemeClr val="lt1"/>
            </a:contourClr>
          </a:sp3d>
        </c:spPr>
      </c:pivotFmt>
      <c:pivotFmt>
        <c:idx val="4"/>
        <c:spPr>
          <a:solidFill>
            <a:schemeClr val="accent4"/>
          </a:solidFill>
          <a:ln w="25400">
            <a:solidFill>
              <a:schemeClr val="lt1"/>
            </a:solidFill>
          </a:ln>
          <a:effectLst/>
          <a:sp3d contourW="25400">
            <a:contourClr>
              <a:schemeClr val="lt1"/>
            </a:contourClr>
          </a:sp3d>
        </c:spPr>
      </c:pivotFmt>
      <c:pivotFmt>
        <c:idx val="5"/>
        <c:spPr>
          <a:solidFill>
            <a:schemeClr val="accent5"/>
          </a:solidFill>
          <a:ln w="25400">
            <a:solidFill>
              <a:schemeClr val="lt1"/>
            </a:solidFill>
          </a:ln>
          <a:effectLst/>
          <a:sp3d contourW="25400">
            <a:contourClr>
              <a:schemeClr val="lt1"/>
            </a:contourClr>
          </a:sp3d>
        </c:spPr>
      </c:pivotFmt>
      <c:pivotFmt>
        <c:idx val="6"/>
        <c:spPr>
          <a:solidFill>
            <a:schemeClr val="accent6"/>
          </a:solidFill>
          <a:ln w="25400">
            <a:solidFill>
              <a:schemeClr val="lt1"/>
            </a:solidFill>
          </a:ln>
          <a:effectLst/>
          <a:sp3d contourW="25400">
            <a:contourClr>
              <a:schemeClr val="lt1"/>
            </a:contourClr>
          </a:sp3d>
        </c:spPr>
      </c:pivotFmt>
      <c:pivotFmt>
        <c:idx val="7"/>
        <c:spPr>
          <a:solidFill>
            <a:schemeClr val="accent1">
              <a:lumMod val="60000"/>
            </a:schemeClr>
          </a:solidFill>
          <a:ln w="25400">
            <a:solidFill>
              <a:schemeClr val="lt1"/>
            </a:solidFill>
          </a:ln>
          <a:effectLst/>
          <a:sp3d contourW="25400">
            <a:contourClr>
              <a:schemeClr val="lt1"/>
            </a:contourClr>
          </a:sp3d>
        </c:spPr>
      </c:pivotFmt>
      <c:pivotFmt>
        <c:idx val="8"/>
        <c:spPr>
          <a:solidFill>
            <a:schemeClr val="accent2">
              <a:lumMod val="60000"/>
            </a:schemeClr>
          </a:solidFill>
          <a:ln w="25400">
            <a:solidFill>
              <a:schemeClr val="lt1"/>
            </a:solidFill>
          </a:ln>
          <a:effectLst/>
          <a:sp3d contourW="25400">
            <a:contourClr>
              <a:schemeClr val="lt1"/>
            </a:contourClr>
          </a:sp3d>
        </c:spPr>
      </c:pivotFmt>
      <c:pivotFmt>
        <c:idx val="9"/>
        <c:spPr>
          <a:solidFill>
            <a:schemeClr val="accent3">
              <a:lumMod val="60000"/>
            </a:schemeClr>
          </a:solidFill>
          <a:ln w="25400">
            <a:solidFill>
              <a:schemeClr val="lt1"/>
            </a:solidFill>
          </a:ln>
          <a:effectLst/>
          <a:sp3d contourW="25400">
            <a:contourClr>
              <a:schemeClr val="lt1"/>
            </a:contourClr>
          </a:sp3d>
        </c:spPr>
      </c:pivotFmt>
      <c:pivotFmt>
        <c:idx val="10"/>
        <c:spPr>
          <a:solidFill>
            <a:schemeClr val="accent4">
              <a:lumMod val="60000"/>
            </a:schemeClr>
          </a:solidFill>
          <a:ln w="25400">
            <a:solidFill>
              <a:schemeClr val="lt1"/>
            </a:solidFill>
          </a:ln>
          <a:effectLst/>
          <a:sp3d contourW="25400">
            <a:contourClr>
              <a:schemeClr val="lt1"/>
            </a:contourClr>
          </a:sp3d>
        </c:spPr>
      </c:pivotFmt>
      <c:pivotFmt>
        <c:idx val="11"/>
        <c:spPr>
          <a:solidFill>
            <a:schemeClr val="accent5">
              <a:lumMod val="60000"/>
            </a:schemeClr>
          </a:solidFill>
          <a:ln w="25400">
            <a:solidFill>
              <a:schemeClr val="lt1"/>
            </a:solidFill>
          </a:ln>
          <a:effectLst/>
          <a:sp3d contourW="25400">
            <a:contourClr>
              <a:schemeClr val="lt1"/>
            </a:contourClr>
          </a:sp3d>
        </c:spPr>
      </c:pivotFmt>
      <c:pivotFmt>
        <c:idx val="12"/>
        <c:spPr>
          <a:solidFill>
            <a:schemeClr val="accent6">
              <a:lumMod val="60000"/>
            </a:schemeClr>
          </a:solidFill>
          <a:ln w="25400">
            <a:solidFill>
              <a:schemeClr val="lt1"/>
            </a:solidFill>
          </a:ln>
          <a:effectLst/>
          <a:sp3d contourW="25400">
            <a:contourClr>
              <a:schemeClr val="lt1"/>
            </a:contourClr>
          </a:sp3d>
        </c:spPr>
      </c:pivotFmt>
      <c:pivotFmt>
        <c:idx val="13"/>
        <c:spPr>
          <a:solidFill>
            <a:schemeClr val="accent1">
              <a:lumMod val="80000"/>
              <a:lumOff val="20000"/>
            </a:schemeClr>
          </a:solidFill>
          <a:ln w="25400">
            <a:solidFill>
              <a:schemeClr val="lt1"/>
            </a:solidFill>
          </a:ln>
          <a:effectLst/>
          <a:sp3d contourW="25400">
            <a:contourClr>
              <a:schemeClr val="lt1"/>
            </a:contourClr>
          </a:sp3d>
        </c:spPr>
      </c:pivotFmt>
      <c:pivotFmt>
        <c:idx val="14"/>
        <c:spPr>
          <a:solidFill>
            <a:schemeClr val="accent2">
              <a:lumMod val="80000"/>
              <a:lumOff val="20000"/>
            </a:schemeClr>
          </a:solidFill>
          <a:ln w="25400">
            <a:solidFill>
              <a:schemeClr val="lt1"/>
            </a:solidFill>
          </a:ln>
          <a:effectLst/>
          <a:sp3d contourW="25400">
            <a:contourClr>
              <a:schemeClr val="lt1"/>
            </a:contourClr>
          </a:sp3d>
        </c:spPr>
      </c:pivotFmt>
      <c:pivotFmt>
        <c:idx val="15"/>
        <c:spPr>
          <a:solidFill>
            <a:schemeClr val="accent3">
              <a:lumMod val="80000"/>
              <a:lumOff val="20000"/>
            </a:schemeClr>
          </a:solidFill>
          <a:ln w="25400">
            <a:solidFill>
              <a:schemeClr val="lt1"/>
            </a:solidFill>
          </a:ln>
          <a:effectLst/>
          <a:sp3d contourW="25400">
            <a:contourClr>
              <a:schemeClr val="lt1"/>
            </a:contourClr>
          </a:sp3d>
        </c:spPr>
      </c:pivotFmt>
      <c:pivotFmt>
        <c:idx val="16"/>
        <c:spPr>
          <a:solidFill>
            <a:schemeClr val="accent4">
              <a:lumMod val="80000"/>
              <a:lumOff val="20000"/>
            </a:schemeClr>
          </a:solidFill>
          <a:ln w="25400">
            <a:solidFill>
              <a:schemeClr val="lt1"/>
            </a:solidFill>
          </a:ln>
          <a:effectLst/>
          <a:sp3d contourW="25400">
            <a:contourClr>
              <a:schemeClr val="lt1"/>
            </a:contourClr>
          </a:sp3d>
        </c:spPr>
      </c:pivotFmt>
      <c:pivotFmt>
        <c:idx val="17"/>
        <c:spPr>
          <a:solidFill>
            <a:schemeClr val="accent5">
              <a:lumMod val="80000"/>
              <a:lumOff val="20000"/>
            </a:schemeClr>
          </a:solidFill>
          <a:ln w="25400">
            <a:solidFill>
              <a:schemeClr val="lt1"/>
            </a:solidFill>
          </a:ln>
          <a:effectLst/>
          <a:sp3d contourW="25400">
            <a:contourClr>
              <a:schemeClr val="lt1"/>
            </a:contourClr>
          </a:sp3d>
        </c:spPr>
      </c:pivotFmt>
      <c:pivotFmt>
        <c:idx val="18"/>
        <c:spPr>
          <a:solidFill>
            <a:schemeClr val="accent6">
              <a:lumMod val="80000"/>
              <a:lumOff val="20000"/>
            </a:schemeClr>
          </a:solidFill>
          <a:ln w="25400">
            <a:solidFill>
              <a:schemeClr val="lt1"/>
            </a:solidFill>
          </a:ln>
          <a:effectLst/>
          <a:sp3d contourW="25400">
            <a:contourClr>
              <a:schemeClr val="lt1"/>
            </a:contourClr>
          </a:sp3d>
        </c:spPr>
      </c:pivotFmt>
      <c:pivotFmt>
        <c:idx val="19"/>
        <c:spPr>
          <a:solidFill>
            <a:schemeClr val="accent1">
              <a:lumMod val="80000"/>
            </a:schemeClr>
          </a:solidFill>
          <a:ln w="25400">
            <a:solidFill>
              <a:schemeClr val="lt1"/>
            </a:solidFill>
          </a:ln>
          <a:effectLst/>
          <a:sp3d contourW="25400">
            <a:contourClr>
              <a:schemeClr val="lt1"/>
            </a:contourClr>
          </a:sp3d>
        </c:spPr>
      </c:pivotFmt>
      <c:pivotFmt>
        <c:idx val="20"/>
        <c:spPr>
          <a:solidFill>
            <a:schemeClr val="accent2">
              <a:lumMod val="80000"/>
            </a:schemeClr>
          </a:solidFill>
          <a:ln w="25400">
            <a:solidFill>
              <a:schemeClr val="lt1"/>
            </a:solidFill>
          </a:ln>
          <a:effectLst/>
          <a:sp3d contourW="25400">
            <a:contourClr>
              <a:schemeClr val="lt1"/>
            </a:contourClr>
          </a:sp3d>
        </c:spPr>
      </c:pivotFmt>
      <c:pivotFmt>
        <c:idx val="21"/>
        <c:spPr>
          <a:solidFill>
            <a:schemeClr val="accent3">
              <a:lumMod val="80000"/>
            </a:schemeClr>
          </a:solidFill>
          <a:ln w="25400">
            <a:solidFill>
              <a:schemeClr val="lt1"/>
            </a:solidFill>
          </a:ln>
          <a:effectLst/>
          <a:sp3d contourW="25400">
            <a:contourClr>
              <a:schemeClr val="lt1"/>
            </a:contourClr>
          </a:sp3d>
        </c:spPr>
      </c:pivotFmt>
      <c:pivotFmt>
        <c:idx val="22"/>
        <c:spPr>
          <a:solidFill>
            <a:schemeClr val="accent4">
              <a:lumMod val="80000"/>
            </a:schemeClr>
          </a:solidFill>
          <a:ln w="25400">
            <a:solidFill>
              <a:schemeClr val="lt1"/>
            </a:solidFill>
          </a:ln>
          <a:effectLst/>
          <a:sp3d contourW="25400">
            <a:contourClr>
              <a:schemeClr val="lt1"/>
            </a:contourClr>
          </a:sp3d>
        </c:spPr>
      </c:pivotFmt>
      <c:pivotFmt>
        <c:idx val="23"/>
        <c:spPr>
          <a:solidFill>
            <a:schemeClr val="accent5">
              <a:lumMod val="80000"/>
            </a:schemeClr>
          </a:solidFill>
          <a:ln w="25400">
            <a:solidFill>
              <a:schemeClr val="lt1"/>
            </a:solidFill>
          </a:ln>
          <a:effectLst/>
          <a:sp3d contourW="25400">
            <a:contourClr>
              <a:schemeClr val="lt1"/>
            </a:contourClr>
          </a:sp3d>
        </c:spPr>
      </c:pivotFmt>
      <c:pivotFmt>
        <c:idx val="24"/>
        <c:spPr>
          <a:solidFill>
            <a:schemeClr val="accent6">
              <a:lumMod val="80000"/>
            </a:schemeClr>
          </a:solidFill>
          <a:ln w="25400">
            <a:solidFill>
              <a:schemeClr val="lt1"/>
            </a:solidFill>
          </a:ln>
          <a:effectLst/>
          <a:sp3d contourW="25400">
            <a:contourClr>
              <a:schemeClr val="lt1"/>
            </a:contourClr>
          </a:sp3d>
        </c:spPr>
      </c:pivotFmt>
      <c:pivotFmt>
        <c:idx val="25"/>
        <c:spPr>
          <a:solidFill>
            <a:schemeClr val="accent1">
              <a:lumMod val="60000"/>
              <a:lumOff val="40000"/>
            </a:schemeClr>
          </a:solidFill>
          <a:ln w="25400">
            <a:solidFill>
              <a:schemeClr val="lt1"/>
            </a:solidFill>
          </a:ln>
          <a:effectLst/>
          <a:sp3d contourW="25400">
            <a:contourClr>
              <a:schemeClr val="lt1"/>
            </a:contourClr>
          </a:sp3d>
        </c:spPr>
      </c:pivotFmt>
      <c:pivotFmt>
        <c:idx val="26"/>
        <c:spPr>
          <a:solidFill>
            <a:schemeClr val="accent2">
              <a:lumMod val="60000"/>
              <a:lumOff val="40000"/>
            </a:schemeClr>
          </a:solidFill>
          <a:ln w="25400">
            <a:solidFill>
              <a:schemeClr val="lt1"/>
            </a:solidFill>
          </a:ln>
          <a:effectLst/>
          <a:sp3d contourW="25400">
            <a:contourClr>
              <a:schemeClr val="lt1"/>
            </a:contourClr>
          </a:sp3d>
        </c:spPr>
      </c:pivotFmt>
      <c:pivotFmt>
        <c:idx val="27"/>
        <c:spPr>
          <a:solidFill>
            <a:schemeClr val="accent3">
              <a:lumMod val="60000"/>
              <a:lumOff val="40000"/>
            </a:schemeClr>
          </a:solidFill>
          <a:ln w="25400">
            <a:solidFill>
              <a:schemeClr val="lt1"/>
            </a:solidFill>
          </a:ln>
          <a:effectLst/>
          <a:sp3d contourW="25400">
            <a:contourClr>
              <a:schemeClr val="lt1"/>
            </a:contourClr>
          </a:sp3d>
        </c:spPr>
      </c:pivotFmt>
      <c:pivotFmt>
        <c:idx val="28"/>
        <c:spPr>
          <a:solidFill>
            <a:schemeClr val="accent4">
              <a:lumMod val="60000"/>
              <a:lumOff val="40000"/>
            </a:schemeClr>
          </a:solidFill>
          <a:ln w="25400">
            <a:solidFill>
              <a:schemeClr val="lt1"/>
            </a:solidFill>
          </a:ln>
          <a:effectLst/>
          <a:sp3d contourW="25400">
            <a:contourClr>
              <a:schemeClr val="lt1"/>
            </a:contourClr>
          </a:sp3d>
        </c:spPr>
      </c:pivotFmt>
      <c:pivotFmt>
        <c:idx val="29"/>
        <c:spPr>
          <a:solidFill>
            <a:schemeClr val="accent5">
              <a:lumMod val="60000"/>
              <a:lumOff val="40000"/>
            </a:schemeClr>
          </a:solidFill>
          <a:ln w="25400">
            <a:solidFill>
              <a:schemeClr val="lt1"/>
            </a:solidFill>
          </a:ln>
          <a:effectLst/>
          <a:sp3d contourW="25400">
            <a:contourClr>
              <a:schemeClr val="lt1"/>
            </a:contourClr>
          </a:sp3d>
        </c:spPr>
      </c:pivotFmt>
      <c:pivotFmt>
        <c:idx val="30"/>
        <c:spPr>
          <a:solidFill>
            <a:schemeClr val="accent6">
              <a:lumMod val="60000"/>
              <a:lumOff val="40000"/>
            </a:schemeClr>
          </a:solidFill>
          <a:ln w="25400">
            <a:solidFill>
              <a:schemeClr val="lt1"/>
            </a:solidFill>
          </a:ln>
          <a:effectLst/>
          <a:sp3d contourW="25400">
            <a:contourClr>
              <a:schemeClr val="lt1"/>
            </a:contourClr>
          </a:sp3d>
        </c:spPr>
      </c:pivotFmt>
      <c:pivotFmt>
        <c:idx val="31"/>
        <c:spPr>
          <a:solidFill>
            <a:schemeClr val="accent1">
              <a:lumMod val="50000"/>
            </a:schemeClr>
          </a:solidFill>
          <a:ln w="25400">
            <a:solidFill>
              <a:schemeClr val="lt1"/>
            </a:solidFill>
          </a:ln>
          <a:effectLst/>
          <a:sp3d contourW="25400">
            <a:contourClr>
              <a:schemeClr val="lt1"/>
            </a:contourClr>
          </a:sp3d>
        </c:spPr>
      </c:pivotFmt>
      <c:pivotFmt>
        <c:idx val="32"/>
        <c:spPr>
          <a:solidFill>
            <a:schemeClr val="accent2">
              <a:lumMod val="50000"/>
            </a:schemeClr>
          </a:solidFill>
          <a:ln w="25400">
            <a:solidFill>
              <a:schemeClr val="lt1"/>
            </a:solidFill>
          </a:ln>
          <a:effectLst/>
          <a:sp3d contourW="25400">
            <a:contourClr>
              <a:schemeClr val="lt1"/>
            </a:contourClr>
          </a:sp3d>
        </c:spPr>
      </c:pivotFmt>
      <c:pivotFmt>
        <c:idx val="33"/>
        <c:spPr>
          <a:solidFill>
            <a:schemeClr val="accent3">
              <a:lumMod val="50000"/>
            </a:schemeClr>
          </a:solidFill>
          <a:ln w="25400">
            <a:solidFill>
              <a:schemeClr val="lt1"/>
            </a:solidFill>
          </a:ln>
          <a:effectLst/>
          <a:sp3d contourW="25400">
            <a:contourClr>
              <a:schemeClr val="lt1"/>
            </a:contourClr>
          </a:sp3d>
        </c:spPr>
      </c:pivotFmt>
      <c:pivotFmt>
        <c:idx val="34"/>
        <c:spPr>
          <a:solidFill>
            <a:schemeClr val="accent4">
              <a:lumMod val="50000"/>
            </a:schemeClr>
          </a:solidFill>
          <a:ln w="25400">
            <a:solidFill>
              <a:schemeClr val="lt1"/>
            </a:solidFill>
          </a:ln>
          <a:effectLst/>
          <a:sp3d contourW="25400">
            <a:contourClr>
              <a:schemeClr val="lt1"/>
            </a:contourClr>
          </a:sp3d>
        </c:spPr>
      </c:pivotFmt>
      <c:pivotFmt>
        <c:idx val="35"/>
        <c:spPr>
          <a:solidFill>
            <a:schemeClr val="accent5">
              <a:lumMod val="50000"/>
            </a:schemeClr>
          </a:solidFill>
          <a:ln w="25400">
            <a:solidFill>
              <a:schemeClr val="lt1"/>
            </a:solidFill>
          </a:ln>
          <a:effectLst/>
          <a:sp3d contourW="25400">
            <a:contourClr>
              <a:schemeClr val="lt1"/>
            </a:contourClr>
          </a:sp3d>
        </c:spPr>
      </c:pivotFmt>
      <c:pivotFmt>
        <c:idx val="36"/>
        <c:spPr>
          <a:solidFill>
            <a:schemeClr val="accent6">
              <a:lumMod val="50000"/>
            </a:schemeClr>
          </a:solidFill>
          <a:ln w="25400">
            <a:solidFill>
              <a:schemeClr val="lt1"/>
            </a:solidFill>
          </a:ln>
          <a:effectLst/>
          <a:sp3d contourW="25400">
            <a:contourClr>
              <a:schemeClr val="lt1"/>
            </a:contourClr>
          </a:sp3d>
        </c:spPr>
      </c:pivotFmt>
      <c:pivotFmt>
        <c:idx val="37"/>
        <c:spPr>
          <a:solidFill>
            <a:schemeClr val="accent1">
              <a:lumMod val="70000"/>
              <a:lumOff val="30000"/>
            </a:schemeClr>
          </a:solidFill>
          <a:ln w="25400">
            <a:solidFill>
              <a:schemeClr val="lt1"/>
            </a:solidFill>
          </a:ln>
          <a:effectLst/>
          <a:sp3d contourW="25400">
            <a:contourClr>
              <a:schemeClr val="lt1"/>
            </a:contourClr>
          </a:sp3d>
        </c:spPr>
      </c:pivotFmt>
      <c:pivotFmt>
        <c:idx val="38"/>
        <c:spPr>
          <a:solidFill>
            <a:schemeClr val="accent2">
              <a:lumMod val="70000"/>
              <a:lumOff val="30000"/>
            </a:schemeClr>
          </a:solidFill>
          <a:ln w="25400">
            <a:solidFill>
              <a:schemeClr val="lt1"/>
            </a:solidFill>
          </a:ln>
          <a:effectLst/>
          <a:sp3d contourW="25400">
            <a:contourClr>
              <a:schemeClr val="lt1"/>
            </a:contourClr>
          </a:sp3d>
        </c:spPr>
      </c:pivotFmt>
      <c:pivotFmt>
        <c:idx val="39"/>
        <c:spPr>
          <a:solidFill>
            <a:schemeClr val="accent3">
              <a:lumMod val="70000"/>
              <a:lumOff val="30000"/>
            </a:schemeClr>
          </a:solidFill>
          <a:ln w="25400">
            <a:solidFill>
              <a:schemeClr val="lt1"/>
            </a:solidFill>
          </a:ln>
          <a:effectLst/>
          <a:sp3d contourW="25400">
            <a:contourClr>
              <a:schemeClr val="lt1"/>
            </a:contourClr>
          </a:sp3d>
        </c:spPr>
      </c:pivotFmt>
      <c:pivotFmt>
        <c:idx val="40"/>
        <c:spPr>
          <a:solidFill>
            <a:schemeClr val="accent4">
              <a:lumMod val="70000"/>
              <a:lumOff val="30000"/>
            </a:schemeClr>
          </a:solidFill>
          <a:ln w="25400">
            <a:solidFill>
              <a:schemeClr val="lt1"/>
            </a:solidFill>
          </a:ln>
          <a:effectLst/>
          <a:sp3d contourW="25400">
            <a:contourClr>
              <a:schemeClr val="lt1"/>
            </a:contourClr>
          </a:sp3d>
        </c:spPr>
      </c:pivotFmt>
      <c:pivotFmt>
        <c:idx val="41"/>
        <c:spPr>
          <a:solidFill>
            <a:schemeClr val="accent5">
              <a:lumMod val="70000"/>
              <a:lumOff val="30000"/>
            </a:schemeClr>
          </a:solidFill>
          <a:ln w="25400">
            <a:solidFill>
              <a:schemeClr val="lt1"/>
            </a:solidFill>
          </a:ln>
          <a:effectLst/>
          <a:sp3d contourW="25400">
            <a:contourClr>
              <a:schemeClr val="lt1"/>
            </a:contourClr>
          </a:sp3d>
        </c:spPr>
      </c:pivotFmt>
      <c:pivotFmt>
        <c:idx val="42"/>
        <c:spPr>
          <a:solidFill>
            <a:schemeClr val="accent6">
              <a:lumMod val="70000"/>
              <a:lumOff val="30000"/>
            </a:schemeClr>
          </a:solidFill>
          <a:ln w="25400">
            <a:solidFill>
              <a:schemeClr val="lt1"/>
            </a:solidFill>
          </a:ln>
          <a:effectLst/>
          <a:sp3d contourW="25400">
            <a:contourClr>
              <a:schemeClr val="lt1"/>
            </a:contourClr>
          </a:sp3d>
        </c:spPr>
      </c:pivotFmt>
      <c:pivotFmt>
        <c:idx val="43"/>
        <c:spPr>
          <a:solidFill>
            <a:schemeClr val="accent1">
              <a:lumMod val="70000"/>
            </a:schemeClr>
          </a:solidFill>
          <a:ln w="25400">
            <a:solidFill>
              <a:schemeClr val="lt1"/>
            </a:solidFill>
          </a:ln>
          <a:effectLst/>
          <a:sp3d contourW="25400">
            <a:contourClr>
              <a:schemeClr val="lt1"/>
            </a:contourClr>
          </a:sp3d>
        </c:spPr>
      </c:pivotFmt>
      <c:pivotFmt>
        <c:idx val="44"/>
        <c:spPr>
          <a:solidFill>
            <a:schemeClr val="accent2">
              <a:lumMod val="70000"/>
            </a:schemeClr>
          </a:solidFill>
          <a:ln w="25400">
            <a:solidFill>
              <a:schemeClr val="lt1"/>
            </a:solidFill>
          </a:ln>
          <a:effectLst/>
          <a:sp3d contourW="25400">
            <a:contourClr>
              <a:schemeClr val="lt1"/>
            </a:contourClr>
          </a:sp3d>
        </c:spPr>
      </c:pivotFmt>
      <c:pivotFmt>
        <c:idx val="45"/>
        <c:spPr>
          <a:solidFill>
            <a:schemeClr val="accent3">
              <a:lumMod val="70000"/>
            </a:schemeClr>
          </a:solidFill>
          <a:ln w="25400">
            <a:solidFill>
              <a:schemeClr val="lt1"/>
            </a:solidFill>
          </a:ln>
          <a:effectLst/>
          <a:sp3d contourW="25400">
            <a:contourClr>
              <a:schemeClr val="lt1"/>
            </a:contourClr>
          </a:sp3d>
        </c:spPr>
      </c:pivotFmt>
      <c:pivotFmt>
        <c:idx val="46"/>
        <c:spPr>
          <a:solidFill>
            <a:schemeClr val="accent4">
              <a:lumMod val="70000"/>
            </a:schemeClr>
          </a:solidFill>
          <a:ln w="25400">
            <a:solidFill>
              <a:schemeClr val="lt1"/>
            </a:solidFill>
          </a:ln>
          <a:effectLst/>
          <a:sp3d contourW="25400">
            <a:contourClr>
              <a:schemeClr val="lt1"/>
            </a:contourClr>
          </a:sp3d>
        </c:spPr>
      </c:pivotFmt>
      <c:pivotFmt>
        <c:idx val="47"/>
        <c:spPr>
          <a:solidFill>
            <a:schemeClr val="accent5">
              <a:lumMod val="70000"/>
            </a:schemeClr>
          </a:solidFill>
          <a:ln w="25400">
            <a:solidFill>
              <a:schemeClr val="lt1"/>
            </a:solidFill>
          </a:ln>
          <a:effectLst/>
          <a:sp3d contourW="25400">
            <a:contourClr>
              <a:schemeClr val="lt1"/>
            </a:contourClr>
          </a:sp3d>
        </c:spPr>
      </c:pivotFmt>
      <c:pivotFmt>
        <c:idx val="48"/>
        <c:spPr>
          <a:solidFill>
            <a:schemeClr val="accent6">
              <a:lumMod val="70000"/>
            </a:schemeClr>
          </a:solidFill>
          <a:ln w="25400">
            <a:solidFill>
              <a:schemeClr val="lt1"/>
            </a:solidFill>
          </a:ln>
          <a:effectLst/>
          <a:sp3d contourW="25400">
            <a:contourClr>
              <a:schemeClr val="lt1"/>
            </a:contourClr>
          </a:sp3d>
        </c:spPr>
      </c:pivotFmt>
      <c:pivotFmt>
        <c:idx val="49"/>
        <c:spPr>
          <a:solidFill>
            <a:schemeClr val="accent1">
              <a:lumMod val="50000"/>
              <a:lumOff val="50000"/>
            </a:schemeClr>
          </a:solidFill>
          <a:ln w="25400">
            <a:solidFill>
              <a:schemeClr val="lt1"/>
            </a:solidFill>
          </a:ln>
          <a:effectLst/>
          <a:sp3d contourW="25400">
            <a:contourClr>
              <a:schemeClr val="lt1"/>
            </a:contourClr>
          </a:sp3d>
        </c:spPr>
      </c:pivotFmt>
      <c:pivotFmt>
        <c:idx val="50"/>
        <c:spPr>
          <a:solidFill>
            <a:schemeClr val="accent2">
              <a:lumMod val="50000"/>
              <a:lumOff val="50000"/>
            </a:schemeClr>
          </a:solidFill>
          <a:ln w="25400">
            <a:solidFill>
              <a:schemeClr val="lt1"/>
            </a:solidFill>
          </a:ln>
          <a:effectLst/>
          <a:sp3d contourW="25400">
            <a:contourClr>
              <a:schemeClr val="lt1"/>
            </a:contourClr>
          </a:sp3d>
        </c:spPr>
      </c:pivotFmt>
      <c:pivotFmt>
        <c:idx val="51"/>
        <c:spPr>
          <a:solidFill>
            <a:schemeClr val="accent3">
              <a:lumMod val="50000"/>
              <a:lumOff val="50000"/>
            </a:schemeClr>
          </a:solidFill>
          <a:ln w="25400">
            <a:solidFill>
              <a:schemeClr val="lt1"/>
            </a:solidFill>
          </a:ln>
          <a:effectLst/>
          <a:sp3d contourW="25400">
            <a:contourClr>
              <a:schemeClr val="lt1"/>
            </a:contourClr>
          </a:sp3d>
        </c:spPr>
      </c:pivotFmt>
      <c:pivotFmt>
        <c:idx val="52"/>
        <c:spPr>
          <a:solidFill>
            <a:schemeClr val="accent4">
              <a:lumMod val="50000"/>
              <a:lumOff val="50000"/>
            </a:schemeClr>
          </a:solidFill>
          <a:ln w="25400">
            <a:solidFill>
              <a:schemeClr val="lt1"/>
            </a:solidFill>
          </a:ln>
          <a:effectLst/>
          <a:sp3d contourW="25400">
            <a:contourClr>
              <a:schemeClr val="lt1"/>
            </a:contourClr>
          </a:sp3d>
        </c:spPr>
      </c:pivotFmt>
      <c:pivotFmt>
        <c:idx val="53"/>
        <c:spPr>
          <a:solidFill>
            <a:schemeClr val="accent5">
              <a:lumMod val="50000"/>
              <a:lumOff val="50000"/>
            </a:schemeClr>
          </a:solidFill>
          <a:ln w="25400">
            <a:solidFill>
              <a:schemeClr val="lt1"/>
            </a:solidFill>
          </a:ln>
          <a:effectLst/>
          <a:sp3d contourW="25400">
            <a:contourClr>
              <a:schemeClr val="lt1"/>
            </a:contourClr>
          </a:sp3d>
        </c:spPr>
      </c:pivotFmt>
      <c:pivotFmt>
        <c:idx val="54"/>
        <c:spPr>
          <a:solidFill>
            <a:schemeClr val="accent6">
              <a:lumMod val="50000"/>
              <a:lumOff val="50000"/>
            </a:schemeClr>
          </a:solidFill>
          <a:ln w="25400">
            <a:solidFill>
              <a:schemeClr val="lt1"/>
            </a:solidFill>
          </a:ln>
          <a:effectLst/>
          <a:sp3d contourW="25400">
            <a:contourClr>
              <a:schemeClr val="lt1"/>
            </a:contourClr>
          </a:sp3d>
        </c:spPr>
      </c:pivotFmt>
      <c:pivotFmt>
        <c:idx val="55"/>
        <c:spPr>
          <a:solidFill>
            <a:schemeClr val="accent1"/>
          </a:solidFill>
          <a:ln w="25400">
            <a:solidFill>
              <a:schemeClr val="lt1"/>
            </a:solidFill>
          </a:ln>
          <a:effectLst/>
          <a:sp3d contourW="25400">
            <a:contourClr>
              <a:schemeClr val="lt1"/>
            </a:contourClr>
          </a:sp3d>
        </c:spPr>
      </c:pivotFmt>
      <c:pivotFmt>
        <c:idx val="56"/>
        <c:spPr>
          <a:solidFill>
            <a:schemeClr val="accent2"/>
          </a:solidFill>
          <a:ln w="25400">
            <a:solidFill>
              <a:schemeClr val="lt1"/>
            </a:solidFill>
          </a:ln>
          <a:effectLst/>
          <a:sp3d contourW="25400">
            <a:contourClr>
              <a:schemeClr val="lt1"/>
            </a:contourClr>
          </a:sp3d>
        </c:spPr>
      </c:pivotFmt>
      <c:pivotFmt>
        <c:idx val="57"/>
        <c:spPr>
          <a:solidFill>
            <a:schemeClr val="accent3"/>
          </a:solidFill>
          <a:ln w="25400">
            <a:solidFill>
              <a:schemeClr val="lt1"/>
            </a:solidFill>
          </a:ln>
          <a:effectLst/>
          <a:sp3d contourW="25400">
            <a:contourClr>
              <a:schemeClr val="lt1"/>
            </a:contourClr>
          </a:sp3d>
        </c:spPr>
      </c:pivotFmt>
      <c:pivotFmt>
        <c:idx val="58"/>
        <c:spPr>
          <a:solidFill>
            <a:schemeClr val="accent4"/>
          </a:solidFill>
          <a:ln w="25400">
            <a:solidFill>
              <a:schemeClr val="lt1"/>
            </a:solidFill>
          </a:ln>
          <a:effectLst/>
          <a:sp3d contourW="25400">
            <a:contourClr>
              <a:schemeClr val="lt1"/>
            </a:contourClr>
          </a:sp3d>
        </c:spPr>
      </c:pivotFmt>
      <c:pivotFmt>
        <c:idx val="59"/>
        <c:spPr>
          <a:solidFill>
            <a:schemeClr val="accent5"/>
          </a:solidFill>
          <a:ln w="25400">
            <a:solidFill>
              <a:schemeClr val="lt1"/>
            </a:solidFill>
          </a:ln>
          <a:effectLst/>
          <a:sp3d contourW="25400">
            <a:contourClr>
              <a:schemeClr val="lt1"/>
            </a:contourClr>
          </a:sp3d>
        </c:spPr>
      </c:pivotFmt>
      <c:pivotFmt>
        <c:idx val="60"/>
        <c:spPr>
          <a:solidFill>
            <a:schemeClr val="accent6"/>
          </a:solidFill>
          <a:ln w="25400">
            <a:solidFill>
              <a:schemeClr val="lt1"/>
            </a:solidFill>
          </a:ln>
          <a:effectLst/>
          <a:sp3d contourW="25400">
            <a:contourClr>
              <a:schemeClr val="lt1"/>
            </a:contourClr>
          </a:sp3d>
        </c:spPr>
      </c:pivotFmt>
      <c:pivotFmt>
        <c:idx val="61"/>
        <c:spPr>
          <a:solidFill>
            <a:schemeClr val="accent1">
              <a:lumMod val="60000"/>
            </a:schemeClr>
          </a:solidFill>
          <a:ln w="25400">
            <a:solidFill>
              <a:schemeClr val="lt1"/>
            </a:solidFill>
          </a:ln>
          <a:effectLst/>
          <a:sp3d contourW="25400">
            <a:contourClr>
              <a:schemeClr val="lt1"/>
            </a:contourClr>
          </a:sp3d>
        </c:spPr>
      </c:pivotFmt>
      <c:pivotFmt>
        <c:idx val="62"/>
        <c:spPr>
          <a:solidFill>
            <a:schemeClr val="accent2">
              <a:lumMod val="60000"/>
            </a:schemeClr>
          </a:solidFill>
          <a:ln w="25400">
            <a:solidFill>
              <a:schemeClr val="lt1"/>
            </a:solidFill>
          </a:ln>
          <a:effectLst/>
          <a:sp3d contourW="25400">
            <a:contourClr>
              <a:schemeClr val="lt1"/>
            </a:contourClr>
          </a:sp3d>
        </c:spPr>
      </c:pivotFmt>
      <c:pivotFmt>
        <c:idx val="63"/>
        <c:spPr>
          <a:solidFill>
            <a:schemeClr val="accent3">
              <a:lumMod val="60000"/>
            </a:schemeClr>
          </a:solidFill>
          <a:ln w="25400">
            <a:solidFill>
              <a:schemeClr val="lt1"/>
            </a:solidFill>
          </a:ln>
          <a:effectLst/>
          <a:sp3d contourW="25400">
            <a:contourClr>
              <a:schemeClr val="lt1"/>
            </a:contourClr>
          </a:sp3d>
        </c:spPr>
      </c:pivotFmt>
      <c:pivotFmt>
        <c:idx val="64"/>
        <c:spPr>
          <a:solidFill>
            <a:schemeClr val="accent4">
              <a:lumMod val="60000"/>
            </a:schemeClr>
          </a:solidFill>
          <a:ln w="25400">
            <a:solidFill>
              <a:schemeClr val="lt1"/>
            </a:solidFill>
          </a:ln>
          <a:effectLst/>
          <a:sp3d contourW="25400">
            <a:contourClr>
              <a:schemeClr val="lt1"/>
            </a:contourClr>
          </a:sp3d>
        </c:spPr>
      </c:pivotFmt>
      <c:pivotFmt>
        <c:idx val="65"/>
        <c:spPr>
          <a:solidFill>
            <a:schemeClr val="accent5">
              <a:lumMod val="60000"/>
            </a:schemeClr>
          </a:solidFill>
          <a:ln w="25400">
            <a:solidFill>
              <a:schemeClr val="lt1"/>
            </a:solidFill>
          </a:ln>
          <a:effectLst/>
          <a:sp3d contourW="25400">
            <a:contourClr>
              <a:schemeClr val="lt1"/>
            </a:contourClr>
          </a:sp3d>
        </c:spPr>
      </c:pivotFmt>
      <c:pivotFmt>
        <c:idx val="66"/>
        <c:spPr>
          <a:solidFill>
            <a:schemeClr val="accent6">
              <a:lumMod val="60000"/>
            </a:schemeClr>
          </a:solidFill>
          <a:ln w="25400">
            <a:solidFill>
              <a:schemeClr val="lt1"/>
            </a:solidFill>
          </a:ln>
          <a:effectLst/>
          <a:sp3d contourW="25400">
            <a:contourClr>
              <a:schemeClr val="lt1"/>
            </a:contourClr>
          </a:sp3d>
        </c:spPr>
      </c:pivotFmt>
      <c:pivotFmt>
        <c:idx val="67"/>
        <c:spPr>
          <a:solidFill>
            <a:schemeClr val="accent1">
              <a:lumMod val="80000"/>
              <a:lumOff val="20000"/>
            </a:schemeClr>
          </a:solidFill>
          <a:ln w="25400">
            <a:solidFill>
              <a:schemeClr val="lt1"/>
            </a:solidFill>
          </a:ln>
          <a:effectLst/>
          <a:sp3d contourW="25400">
            <a:contourClr>
              <a:schemeClr val="lt1"/>
            </a:contourClr>
          </a:sp3d>
        </c:spPr>
      </c:pivotFmt>
      <c:pivotFmt>
        <c:idx val="68"/>
        <c:spPr>
          <a:solidFill>
            <a:schemeClr val="accent2">
              <a:lumMod val="80000"/>
              <a:lumOff val="20000"/>
            </a:schemeClr>
          </a:solidFill>
          <a:ln w="25400">
            <a:solidFill>
              <a:schemeClr val="lt1"/>
            </a:solidFill>
          </a:ln>
          <a:effectLst/>
          <a:sp3d contourW="25400">
            <a:contourClr>
              <a:schemeClr val="lt1"/>
            </a:contourClr>
          </a:sp3d>
        </c:spPr>
      </c:pivotFmt>
      <c:pivotFmt>
        <c:idx val="69"/>
        <c:spPr>
          <a:solidFill>
            <a:schemeClr val="accent3">
              <a:lumMod val="80000"/>
              <a:lumOff val="20000"/>
            </a:schemeClr>
          </a:solidFill>
          <a:ln w="25400">
            <a:solidFill>
              <a:schemeClr val="lt1"/>
            </a:solidFill>
          </a:ln>
          <a:effectLst/>
          <a:sp3d contourW="25400">
            <a:contourClr>
              <a:schemeClr val="lt1"/>
            </a:contourClr>
          </a:sp3d>
        </c:spPr>
      </c:pivotFmt>
      <c:pivotFmt>
        <c:idx val="70"/>
        <c:spPr>
          <a:solidFill>
            <a:schemeClr val="accent4">
              <a:lumMod val="80000"/>
              <a:lumOff val="20000"/>
            </a:schemeClr>
          </a:solidFill>
          <a:ln w="25400">
            <a:solidFill>
              <a:schemeClr val="lt1"/>
            </a:solidFill>
          </a:ln>
          <a:effectLst/>
          <a:sp3d contourW="25400">
            <a:contourClr>
              <a:schemeClr val="lt1"/>
            </a:contourClr>
          </a:sp3d>
        </c:spPr>
      </c:pivotFmt>
      <c:pivotFmt>
        <c:idx val="71"/>
        <c:spPr>
          <a:solidFill>
            <a:schemeClr val="accent5">
              <a:lumMod val="80000"/>
              <a:lumOff val="20000"/>
            </a:schemeClr>
          </a:solidFill>
          <a:ln w="25400">
            <a:solidFill>
              <a:schemeClr val="lt1"/>
            </a:solidFill>
          </a:ln>
          <a:effectLst/>
          <a:sp3d contourW="25400">
            <a:contourClr>
              <a:schemeClr val="lt1"/>
            </a:contourClr>
          </a:sp3d>
        </c:spPr>
      </c:pivotFmt>
      <c:pivotFmt>
        <c:idx val="72"/>
        <c:spPr>
          <a:solidFill>
            <a:schemeClr val="accent6">
              <a:lumMod val="80000"/>
              <a:lumOff val="20000"/>
            </a:schemeClr>
          </a:solidFill>
          <a:ln w="25400">
            <a:solidFill>
              <a:schemeClr val="lt1"/>
            </a:solidFill>
          </a:ln>
          <a:effectLst/>
          <a:sp3d contourW="25400">
            <a:contourClr>
              <a:schemeClr val="lt1"/>
            </a:contourClr>
          </a:sp3d>
        </c:spPr>
      </c:pivotFmt>
      <c:pivotFmt>
        <c:idx val="73"/>
        <c:spPr>
          <a:solidFill>
            <a:schemeClr val="accent1">
              <a:lumMod val="80000"/>
            </a:schemeClr>
          </a:solidFill>
          <a:ln w="25400">
            <a:solidFill>
              <a:schemeClr val="lt1"/>
            </a:solidFill>
          </a:ln>
          <a:effectLst/>
          <a:sp3d contourW="25400">
            <a:contourClr>
              <a:schemeClr val="lt1"/>
            </a:contourClr>
          </a:sp3d>
        </c:spPr>
      </c:pivotFmt>
      <c:pivotFmt>
        <c:idx val="74"/>
        <c:spPr>
          <a:solidFill>
            <a:schemeClr val="accent2">
              <a:lumMod val="80000"/>
            </a:schemeClr>
          </a:solidFill>
          <a:ln w="25400">
            <a:solidFill>
              <a:schemeClr val="lt1"/>
            </a:solidFill>
          </a:ln>
          <a:effectLst/>
          <a:sp3d contourW="25400">
            <a:contourClr>
              <a:schemeClr val="lt1"/>
            </a:contourClr>
          </a:sp3d>
        </c:spPr>
      </c:pivotFmt>
      <c:pivotFmt>
        <c:idx val="75"/>
        <c:spPr>
          <a:solidFill>
            <a:schemeClr val="accent3">
              <a:lumMod val="80000"/>
            </a:schemeClr>
          </a:solidFill>
          <a:ln w="25400">
            <a:solidFill>
              <a:schemeClr val="lt1"/>
            </a:solidFill>
          </a:ln>
          <a:effectLst/>
          <a:sp3d contourW="25400">
            <a:contourClr>
              <a:schemeClr val="lt1"/>
            </a:contourClr>
          </a:sp3d>
        </c:spPr>
      </c:pivotFmt>
      <c:pivotFmt>
        <c:idx val="76"/>
        <c:spPr>
          <a:solidFill>
            <a:schemeClr val="accent4">
              <a:lumMod val="80000"/>
            </a:schemeClr>
          </a:solidFill>
          <a:ln w="25400">
            <a:solidFill>
              <a:schemeClr val="lt1"/>
            </a:solidFill>
          </a:ln>
          <a:effectLst/>
          <a:sp3d contourW="25400">
            <a:contourClr>
              <a:schemeClr val="lt1"/>
            </a:contourClr>
          </a:sp3d>
        </c:spPr>
      </c:pivotFmt>
      <c:pivotFmt>
        <c:idx val="77"/>
        <c:spPr>
          <a:solidFill>
            <a:schemeClr val="accent5">
              <a:lumMod val="80000"/>
            </a:schemeClr>
          </a:solidFill>
          <a:ln w="25400">
            <a:solidFill>
              <a:schemeClr val="lt1"/>
            </a:solidFill>
          </a:ln>
          <a:effectLst/>
          <a:sp3d contourW="25400">
            <a:contourClr>
              <a:schemeClr val="lt1"/>
            </a:contourClr>
          </a:sp3d>
        </c:spPr>
      </c:pivotFmt>
      <c:pivotFmt>
        <c:idx val="78"/>
        <c:spPr>
          <a:solidFill>
            <a:schemeClr val="accent6">
              <a:lumMod val="80000"/>
            </a:schemeClr>
          </a:solidFill>
          <a:ln w="25400">
            <a:solidFill>
              <a:schemeClr val="lt1"/>
            </a:solidFill>
          </a:ln>
          <a:effectLst/>
          <a:sp3d contourW="25400">
            <a:contourClr>
              <a:schemeClr val="lt1"/>
            </a:contourClr>
          </a:sp3d>
        </c:spPr>
      </c:pivotFmt>
      <c:pivotFmt>
        <c:idx val="79"/>
        <c:spPr>
          <a:solidFill>
            <a:schemeClr val="accent1">
              <a:lumMod val="60000"/>
              <a:lumOff val="40000"/>
            </a:schemeClr>
          </a:solidFill>
          <a:ln w="25400">
            <a:solidFill>
              <a:schemeClr val="lt1"/>
            </a:solidFill>
          </a:ln>
          <a:effectLst/>
          <a:sp3d contourW="25400">
            <a:contourClr>
              <a:schemeClr val="lt1"/>
            </a:contourClr>
          </a:sp3d>
        </c:spPr>
      </c:pivotFmt>
      <c:pivotFmt>
        <c:idx val="80"/>
        <c:spPr>
          <a:solidFill>
            <a:schemeClr val="accent2">
              <a:lumMod val="60000"/>
              <a:lumOff val="40000"/>
            </a:schemeClr>
          </a:solidFill>
          <a:ln w="25400">
            <a:solidFill>
              <a:schemeClr val="lt1"/>
            </a:solidFill>
          </a:ln>
          <a:effectLst/>
          <a:sp3d contourW="25400">
            <a:contourClr>
              <a:schemeClr val="lt1"/>
            </a:contourClr>
          </a:sp3d>
        </c:spPr>
      </c:pivotFmt>
      <c:pivotFmt>
        <c:idx val="81"/>
        <c:spPr>
          <a:solidFill>
            <a:schemeClr val="accent3">
              <a:lumMod val="60000"/>
              <a:lumOff val="40000"/>
            </a:schemeClr>
          </a:solidFill>
          <a:ln w="25400">
            <a:solidFill>
              <a:schemeClr val="lt1"/>
            </a:solidFill>
          </a:ln>
          <a:effectLst/>
          <a:sp3d contourW="25400">
            <a:contourClr>
              <a:schemeClr val="lt1"/>
            </a:contourClr>
          </a:sp3d>
        </c:spPr>
      </c:pivotFmt>
      <c:pivotFmt>
        <c:idx val="82"/>
        <c:spPr>
          <a:solidFill>
            <a:schemeClr val="accent4">
              <a:lumMod val="60000"/>
              <a:lumOff val="40000"/>
            </a:schemeClr>
          </a:solidFill>
          <a:ln w="25400">
            <a:solidFill>
              <a:schemeClr val="lt1"/>
            </a:solidFill>
          </a:ln>
          <a:effectLst/>
          <a:sp3d contourW="25400">
            <a:contourClr>
              <a:schemeClr val="lt1"/>
            </a:contourClr>
          </a:sp3d>
        </c:spPr>
      </c:pivotFmt>
      <c:pivotFmt>
        <c:idx val="83"/>
        <c:spPr>
          <a:solidFill>
            <a:schemeClr val="accent5">
              <a:lumMod val="60000"/>
              <a:lumOff val="40000"/>
            </a:schemeClr>
          </a:solidFill>
          <a:ln w="25400">
            <a:solidFill>
              <a:schemeClr val="lt1"/>
            </a:solidFill>
          </a:ln>
          <a:effectLst/>
          <a:sp3d contourW="25400">
            <a:contourClr>
              <a:schemeClr val="lt1"/>
            </a:contourClr>
          </a:sp3d>
        </c:spPr>
      </c:pivotFmt>
      <c:pivotFmt>
        <c:idx val="84"/>
        <c:spPr>
          <a:solidFill>
            <a:schemeClr val="accent6">
              <a:lumMod val="60000"/>
              <a:lumOff val="40000"/>
            </a:schemeClr>
          </a:solidFill>
          <a:ln w="25400">
            <a:solidFill>
              <a:schemeClr val="lt1"/>
            </a:solidFill>
          </a:ln>
          <a:effectLst/>
          <a:sp3d contourW="25400">
            <a:contourClr>
              <a:schemeClr val="lt1"/>
            </a:contourClr>
          </a:sp3d>
        </c:spPr>
      </c:pivotFmt>
      <c:pivotFmt>
        <c:idx val="85"/>
        <c:spPr>
          <a:solidFill>
            <a:schemeClr val="accent1">
              <a:lumMod val="50000"/>
            </a:schemeClr>
          </a:solidFill>
          <a:ln w="25400">
            <a:solidFill>
              <a:schemeClr val="lt1"/>
            </a:solidFill>
          </a:ln>
          <a:effectLst/>
          <a:sp3d contourW="25400">
            <a:contourClr>
              <a:schemeClr val="lt1"/>
            </a:contourClr>
          </a:sp3d>
        </c:spPr>
      </c:pivotFmt>
      <c:pivotFmt>
        <c:idx val="86"/>
        <c:spPr>
          <a:solidFill>
            <a:schemeClr val="accent2">
              <a:lumMod val="50000"/>
            </a:schemeClr>
          </a:solidFill>
          <a:ln w="25400">
            <a:solidFill>
              <a:schemeClr val="lt1"/>
            </a:solidFill>
          </a:ln>
          <a:effectLst/>
          <a:sp3d contourW="25400">
            <a:contourClr>
              <a:schemeClr val="lt1"/>
            </a:contourClr>
          </a:sp3d>
        </c:spPr>
      </c:pivotFmt>
      <c:pivotFmt>
        <c:idx val="87"/>
        <c:spPr>
          <a:solidFill>
            <a:schemeClr val="accent3">
              <a:lumMod val="50000"/>
            </a:schemeClr>
          </a:solidFill>
          <a:ln w="25400">
            <a:solidFill>
              <a:schemeClr val="lt1"/>
            </a:solidFill>
          </a:ln>
          <a:effectLst/>
          <a:sp3d contourW="25400">
            <a:contourClr>
              <a:schemeClr val="lt1"/>
            </a:contourClr>
          </a:sp3d>
        </c:spPr>
      </c:pivotFmt>
      <c:pivotFmt>
        <c:idx val="88"/>
        <c:spPr>
          <a:solidFill>
            <a:schemeClr val="accent4">
              <a:lumMod val="50000"/>
            </a:schemeClr>
          </a:solidFill>
          <a:ln w="25400">
            <a:solidFill>
              <a:schemeClr val="lt1"/>
            </a:solidFill>
          </a:ln>
          <a:effectLst/>
          <a:sp3d contourW="25400">
            <a:contourClr>
              <a:schemeClr val="lt1"/>
            </a:contourClr>
          </a:sp3d>
        </c:spPr>
      </c:pivotFmt>
      <c:pivotFmt>
        <c:idx val="89"/>
        <c:spPr>
          <a:solidFill>
            <a:schemeClr val="accent5">
              <a:lumMod val="50000"/>
            </a:schemeClr>
          </a:solidFill>
          <a:ln w="25400">
            <a:solidFill>
              <a:schemeClr val="lt1"/>
            </a:solidFill>
          </a:ln>
          <a:effectLst/>
          <a:sp3d contourW="25400">
            <a:contourClr>
              <a:schemeClr val="lt1"/>
            </a:contourClr>
          </a:sp3d>
        </c:spPr>
      </c:pivotFmt>
      <c:pivotFmt>
        <c:idx val="90"/>
        <c:spPr>
          <a:solidFill>
            <a:schemeClr val="accent6">
              <a:lumMod val="50000"/>
            </a:schemeClr>
          </a:solidFill>
          <a:ln w="25400">
            <a:solidFill>
              <a:schemeClr val="lt1"/>
            </a:solidFill>
          </a:ln>
          <a:effectLst/>
          <a:sp3d contourW="25400">
            <a:contourClr>
              <a:schemeClr val="lt1"/>
            </a:contourClr>
          </a:sp3d>
        </c:spPr>
      </c:pivotFmt>
      <c:pivotFmt>
        <c:idx val="91"/>
        <c:spPr>
          <a:solidFill>
            <a:schemeClr val="accent1">
              <a:lumMod val="70000"/>
              <a:lumOff val="30000"/>
            </a:schemeClr>
          </a:solidFill>
          <a:ln w="25400">
            <a:solidFill>
              <a:schemeClr val="lt1"/>
            </a:solidFill>
          </a:ln>
          <a:effectLst/>
          <a:sp3d contourW="25400">
            <a:contourClr>
              <a:schemeClr val="lt1"/>
            </a:contourClr>
          </a:sp3d>
        </c:spPr>
      </c:pivotFmt>
      <c:pivotFmt>
        <c:idx val="92"/>
        <c:spPr>
          <a:solidFill>
            <a:schemeClr val="accent2">
              <a:lumMod val="70000"/>
              <a:lumOff val="30000"/>
            </a:schemeClr>
          </a:solidFill>
          <a:ln w="25400">
            <a:solidFill>
              <a:schemeClr val="lt1"/>
            </a:solidFill>
          </a:ln>
          <a:effectLst/>
          <a:sp3d contourW="25400">
            <a:contourClr>
              <a:schemeClr val="lt1"/>
            </a:contourClr>
          </a:sp3d>
        </c:spPr>
      </c:pivotFmt>
      <c:pivotFmt>
        <c:idx val="93"/>
        <c:spPr>
          <a:solidFill>
            <a:schemeClr val="accent3">
              <a:lumMod val="70000"/>
              <a:lumOff val="30000"/>
            </a:schemeClr>
          </a:solidFill>
          <a:ln w="25400">
            <a:solidFill>
              <a:schemeClr val="lt1"/>
            </a:solidFill>
          </a:ln>
          <a:effectLst/>
          <a:sp3d contourW="25400">
            <a:contourClr>
              <a:schemeClr val="lt1"/>
            </a:contourClr>
          </a:sp3d>
        </c:spPr>
      </c:pivotFmt>
      <c:pivotFmt>
        <c:idx val="94"/>
        <c:spPr>
          <a:solidFill>
            <a:schemeClr val="accent4">
              <a:lumMod val="70000"/>
              <a:lumOff val="30000"/>
            </a:schemeClr>
          </a:solidFill>
          <a:ln w="25400">
            <a:solidFill>
              <a:schemeClr val="lt1"/>
            </a:solidFill>
          </a:ln>
          <a:effectLst/>
          <a:sp3d contourW="25400">
            <a:contourClr>
              <a:schemeClr val="lt1"/>
            </a:contourClr>
          </a:sp3d>
        </c:spPr>
      </c:pivotFmt>
      <c:pivotFmt>
        <c:idx val="95"/>
        <c:spPr>
          <a:solidFill>
            <a:schemeClr val="accent5">
              <a:lumMod val="70000"/>
              <a:lumOff val="30000"/>
            </a:schemeClr>
          </a:solidFill>
          <a:ln w="25400">
            <a:solidFill>
              <a:schemeClr val="lt1"/>
            </a:solidFill>
          </a:ln>
          <a:effectLst/>
          <a:sp3d contourW="25400">
            <a:contourClr>
              <a:schemeClr val="lt1"/>
            </a:contourClr>
          </a:sp3d>
        </c:spPr>
      </c:pivotFmt>
      <c:pivotFmt>
        <c:idx val="96"/>
        <c:spPr>
          <a:solidFill>
            <a:schemeClr val="accent6">
              <a:lumMod val="70000"/>
              <a:lumOff val="30000"/>
            </a:schemeClr>
          </a:solidFill>
          <a:ln w="25400">
            <a:solidFill>
              <a:schemeClr val="lt1"/>
            </a:solidFill>
          </a:ln>
          <a:effectLst/>
          <a:sp3d contourW="25400">
            <a:contourClr>
              <a:schemeClr val="lt1"/>
            </a:contourClr>
          </a:sp3d>
        </c:spPr>
      </c:pivotFmt>
      <c:pivotFmt>
        <c:idx val="97"/>
        <c:spPr>
          <a:solidFill>
            <a:schemeClr val="accent1">
              <a:lumMod val="70000"/>
            </a:schemeClr>
          </a:solidFill>
          <a:ln w="25400">
            <a:solidFill>
              <a:schemeClr val="lt1"/>
            </a:solidFill>
          </a:ln>
          <a:effectLst/>
          <a:sp3d contourW="25400">
            <a:contourClr>
              <a:schemeClr val="lt1"/>
            </a:contourClr>
          </a:sp3d>
        </c:spPr>
      </c:pivotFmt>
      <c:pivotFmt>
        <c:idx val="98"/>
        <c:spPr>
          <a:solidFill>
            <a:schemeClr val="accent2">
              <a:lumMod val="70000"/>
            </a:schemeClr>
          </a:solidFill>
          <a:ln w="25400">
            <a:solidFill>
              <a:schemeClr val="lt1"/>
            </a:solidFill>
          </a:ln>
          <a:effectLst/>
          <a:sp3d contourW="25400">
            <a:contourClr>
              <a:schemeClr val="lt1"/>
            </a:contourClr>
          </a:sp3d>
        </c:spPr>
      </c:pivotFmt>
      <c:pivotFmt>
        <c:idx val="99"/>
        <c:spPr>
          <a:solidFill>
            <a:schemeClr val="accent3">
              <a:lumMod val="70000"/>
            </a:schemeClr>
          </a:solidFill>
          <a:ln w="25400">
            <a:solidFill>
              <a:schemeClr val="lt1"/>
            </a:solidFill>
          </a:ln>
          <a:effectLst/>
          <a:sp3d contourW="25400">
            <a:contourClr>
              <a:schemeClr val="lt1"/>
            </a:contourClr>
          </a:sp3d>
        </c:spPr>
      </c:pivotFmt>
      <c:pivotFmt>
        <c:idx val="100"/>
        <c:spPr>
          <a:solidFill>
            <a:schemeClr val="accent4">
              <a:lumMod val="70000"/>
            </a:schemeClr>
          </a:solidFill>
          <a:ln w="25400">
            <a:solidFill>
              <a:schemeClr val="lt1"/>
            </a:solidFill>
          </a:ln>
          <a:effectLst/>
          <a:sp3d contourW="25400">
            <a:contourClr>
              <a:schemeClr val="lt1"/>
            </a:contourClr>
          </a:sp3d>
        </c:spPr>
      </c:pivotFmt>
      <c:pivotFmt>
        <c:idx val="101"/>
        <c:spPr>
          <a:solidFill>
            <a:schemeClr val="accent5">
              <a:lumMod val="70000"/>
            </a:schemeClr>
          </a:solidFill>
          <a:ln w="25400">
            <a:solidFill>
              <a:schemeClr val="lt1"/>
            </a:solidFill>
          </a:ln>
          <a:effectLst/>
          <a:sp3d contourW="25400">
            <a:contourClr>
              <a:schemeClr val="lt1"/>
            </a:contourClr>
          </a:sp3d>
        </c:spPr>
      </c:pivotFmt>
      <c:pivotFmt>
        <c:idx val="102"/>
        <c:spPr>
          <a:solidFill>
            <a:schemeClr val="accent6">
              <a:lumMod val="70000"/>
            </a:schemeClr>
          </a:solidFill>
          <a:ln w="25400">
            <a:solidFill>
              <a:schemeClr val="lt1"/>
            </a:solidFill>
          </a:ln>
          <a:effectLst/>
          <a:sp3d contourW="25400">
            <a:contourClr>
              <a:schemeClr val="lt1"/>
            </a:contourClr>
          </a:sp3d>
        </c:spPr>
      </c:pivotFmt>
      <c:pivotFmt>
        <c:idx val="103"/>
        <c:spPr>
          <a:solidFill>
            <a:schemeClr val="accent1">
              <a:lumMod val="50000"/>
              <a:lumOff val="50000"/>
            </a:schemeClr>
          </a:solidFill>
          <a:ln w="25400">
            <a:solidFill>
              <a:schemeClr val="lt1"/>
            </a:solidFill>
          </a:ln>
          <a:effectLst/>
          <a:sp3d contourW="25400">
            <a:contourClr>
              <a:schemeClr val="lt1"/>
            </a:contourClr>
          </a:sp3d>
        </c:spPr>
      </c:pivotFmt>
      <c:pivotFmt>
        <c:idx val="104"/>
        <c:spPr>
          <a:solidFill>
            <a:schemeClr val="accent2">
              <a:lumMod val="50000"/>
              <a:lumOff val="50000"/>
            </a:schemeClr>
          </a:solidFill>
          <a:ln w="25400">
            <a:solidFill>
              <a:schemeClr val="lt1"/>
            </a:solidFill>
          </a:ln>
          <a:effectLst/>
          <a:sp3d contourW="25400">
            <a:contourClr>
              <a:schemeClr val="lt1"/>
            </a:contourClr>
          </a:sp3d>
        </c:spPr>
      </c:pivotFmt>
      <c:pivotFmt>
        <c:idx val="105"/>
        <c:spPr>
          <a:solidFill>
            <a:schemeClr val="accent3">
              <a:lumMod val="50000"/>
              <a:lumOff val="50000"/>
            </a:schemeClr>
          </a:solidFill>
          <a:ln w="25400">
            <a:solidFill>
              <a:schemeClr val="lt1"/>
            </a:solidFill>
          </a:ln>
          <a:effectLst/>
          <a:sp3d contourW="25400">
            <a:contourClr>
              <a:schemeClr val="lt1"/>
            </a:contourClr>
          </a:sp3d>
        </c:spPr>
      </c:pivotFmt>
      <c:pivotFmt>
        <c:idx val="106"/>
        <c:spPr>
          <a:solidFill>
            <a:schemeClr val="accent4">
              <a:lumMod val="50000"/>
              <a:lumOff val="50000"/>
            </a:schemeClr>
          </a:solidFill>
          <a:ln w="25400">
            <a:solidFill>
              <a:schemeClr val="lt1"/>
            </a:solidFill>
          </a:ln>
          <a:effectLst/>
          <a:sp3d contourW="25400">
            <a:contourClr>
              <a:schemeClr val="lt1"/>
            </a:contourClr>
          </a:sp3d>
        </c:spPr>
      </c:pivotFmt>
      <c:pivotFmt>
        <c:idx val="107"/>
        <c:spPr>
          <a:solidFill>
            <a:schemeClr val="accent5">
              <a:lumMod val="50000"/>
              <a:lumOff val="50000"/>
            </a:schemeClr>
          </a:solidFill>
          <a:ln w="25400">
            <a:solidFill>
              <a:schemeClr val="lt1"/>
            </a:solidFill>
          </a:ln>
          <a:effectLst/>
          <a:sp3d contourW="25400">
            <a:contourClr>
              <a:schemeClr val="lt1"/>
            </a:contourClr>
          </a:sp3d>
        </c:spPr>
      </c:pivotFmt>
      <c:pivotFmt>
        <c:idx val="108"/>
        <c:spPr>
          <a:solidFill>
            <a:schemeClr val="accent6">
              <a:lumMod val="50000"/>
              <a:lumOff val="50000"/>
            </a:schemeClr>
          </a:solidFill>
          <a:ln w="25400">
            <a:solidFill>
              <a:schemeClr val="lt1"/>
            </a:solidFill>
          </a:ln>
          <a:effectLst/>
          <a:sp3d contourW="25400">
            <a:contourClr>
              <a:schemeClr val="lt1"/>
            </a:contourClr>
          </a:sp3d>
        </c:spPr>
      </c:pivotFmt>
      <c:pivotFmt>
        <c:idx val="109"/>
        <c:spPr>
          <a:solidFill>
            <a:schemeClr val="accent1"/>
          </a:solidFill>
          <a:ln w="25400">
            <a:solidFill>
              <a:schemeClr val="lt1"/>
            </a:solidFill>
          </a:ln>
          <a:effectLst/>
          <a:sp3d contourW="25400">
            <a:contourClr>
              <a:schemeClr val="lt1"/>
            </a:contourClr>
          </a:sp3d>
        </c:spPr>
      </c:pivotFmt>
      <c:pivotFmt>
        <c:idx val="110"/>
        <c:spPr>
          <a:solidFill>
            <a:schemeClr val="accent2"/>
          </a:solidFill>
          <a:ln w="25400">
            <a:solidFill>
              <a:schemeClr val="lt1"/>
            </a:solidFill>
          </a:ln>
          <a:effectLst/>
          <a:sp3d contourW="25400">
            <a:contourClr>
              <a:schemeClr val="lt1"/>
            </a:contourClr>
          </a:sp3d>
        </c:spPr>
      </c:pivotFmt>
      <c:pivotFmt>
        <c:idx val="111"/>
        <c:spPr>
          <a:solidFill>
            <a:schemeClr val="accent3"/>
          </a:solidFill>
          <a:ln w="25400">
            <a:solidFill>
              <a:schemeClr val="lt1"/>
            </a:solidFill>
          </a:ln>
          <a:effectLst/>
          <a:sp3d contourW="25400">
            <a:contourClr>
              <a:schemeClr val="lt1"/>
            </a:contourClr>
          </a:sp3d>
        </c:spPr>
      </c:pivotFmt>
      <c:pivotFmt>
        <c:idx val="112"/>
        <c:spPr>
          <a:solidFill>
            <a:schemeClr val="accent4"/>
          </a:solidFill>
          <a:ln w="25400">
            <a:solidFill>
              <a:schemeClr val="lt1"/>
            </a:solidFill>
          </a:ln>
          <a:effectLst/>
          <a:sp3d contourW="25400">
            <a:contourClr>
              <a:schemeClr val="lt1"/>
            </a:contourClr>
          </a:sp3d>
        </c:spPr>
      </c:pivotFmt>
      <c:pivotFmt>
        <c:idx val="113"/>
        <c:spPr>
          <a:solidFill>
            <a:schemeClr val="accent5"/>
          </a:solidFill>
          <a:ln w="25400">
            <a:solidFill>
              <a:schemeClr val="lt1"/>
            </a:solidFill>
          </a:ln>
          <a:effectLst/>
          <a:sp3d contourW="25400">
            <a:contourClr>
              <a:schemeClr val="lt1"/>
            </a:contourClr>
          </a:sp3d>
        </c:spPr>
      </c:pivotFmt>
    </c:pivotFmts>
    <c:view3D>
      <c:rotX val="30"/>
      <c:rotY val="0"/>
      <c:depthPercent val="100"/>
      <c:rAngAx val="0"/>
      <c:perspective val="3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Sheet2!$C$44</c:f>
              <c:strCache>
                <c:ptCount val="1"/>
                <c:pt idx="0">
                  <c:v>Total</c:v>
                </c:pt>
              </c:strCache>
            </c:strRef>
          </c:tx>
          <c:dPt>
            <c:idx val="0"/>
            <c:bubble3D val="0"/>
            <c:spPr>
              <a:solidFill>
                <a:schemeClr val="accent1"/>
              </a:solidFill>
              <a:ln w="25400">
                <a:solidFill>
                  <a:schemeClr val="lt1"/>
                </a:solidFill>
              </a:ln>
              <a:effectLst/>
              <a:sp3d contourW="25400">
                <a:contourClr>
                  <a:schemeClr val="lt1"/>
                </a:contourClr>
              </a:sp3d>
            </c:spPr>
          </c:dPt>
          <c:dPt>
            <c:idx val="1"/>
            <c:bubble3D val="0"/>
            <c:spPr>
              <a:solidFill>
                <a:schemeClr val="accent2"/>
              </a:solidFill>
              <a:ln w="25400">
                <a:solidFill>
                  <a:schemeClr val="lt1"/>
                </a:solidFill>
              </a:ln>
              <a:effectLst/>
              <a:sp3d contourW="25400">
                <a:contourClr>
                  <a:schemeClr val="lt1"/>
                </a:contourClr>
              </a:sp3d>
            </c:spPr>
          </c:dPt>
          <c:dPt>
            <c:idx val="2"/>
            <c:bubble3D val="0"/>
            <c:spPr>
              <a:solidFill>
                <a:schemeClr val="accent3"/>
              </a:solidFill>
              <a:ln w="25400">
                <a:solidFill>
                  <a:schemeClr val="lt1"/>
                </a:solidFill>
              </a:ln>
              <a:effectLst/>
              <a:sp3d contourW="25400">
                <a:contourClr>
                  <a:schemeClr val="lt1"/>
                </a:contourClr>
              </a:sp3d>
            </c:spPr>
          </c:dPt>
          <c:dPt>
            <c:idx val="3"/>
            <c:bubble3D val="0"/>
            <c:spPr>
              <a:solidFill>
                <a:schemeClr val="accent4"/>
              </a:solidFill>
              <a:ln w="25400">
                <a:solidFill>
                  <a:schemeClr val="lt1"/>
                </a:solidFill>
              </a:ln>
              <a:effectLst/>
              <a:sp3d contourW="25400">
                <a:contourClr>
                  <a:schemeClr val="lt1"/>
                </a:contourClr>
              </a:sp3d>
            </c:spPr>
          </c:dPt>
          <c:dPt>
            <c:idx val="4"/>
            <c:bubble3D val="0"/>
            <c:spPr>
              <a:solidFill>
                <a:schemeClr val="accent5"/>
              </a:solidFill>
              <a:ln w="25400">
                <a:solidFill>
                  <a:schemeClr val="lt1"/>
                </a:solidFill>
              </a:ln>
              <a:effectLst/>
              <a:sp3d contourW="25400">
                <a:contourClr>
                  <a:schemeClr val="lt1"/>
                </a:contourClr>
              </a:sp3d>
            </c:spPr>
          </c:dPt>
          <c:dPt>
            <c:idx val="5"/>
            <c:bubble3D val="0"/>
            <c:spPr>
              <a:solidFill>
                <a:schemeClr val="accent6"/>
              </a:solidFill>
              <a:ln w="25400">
                <a:solidFill>
                  <a:schemeClr val="lt1"/>
                </a:solidFill>
              </a:ln>
              <a:effectLst/>
              <a:sp3d contourW="25400">
                <a:contourClr>
                  <a:schemeClr val="lt1"/>
                </a:contourClr>
              </a:sp3d>
            </c:spPr>
          </c:dPt>
          <c:dPt>
            <c:idx val="6"/>
            <c:bubble3D val="0"/>
            <c:spPr>
              <a:solidFill>
                <a:schemeClr val="accent1">
                  <a:lumMod val="60000"/>
                </a:schemeClr>
              </a:solidFill>
              <a:ln w="25400">
                <a:solidFill>
                  <a:schemeClr val="lt1"/>
                </a:solidFill>
              </a:ln>
              <a:effectLst/>
              <a:sp3d contourW="25400">
                <a:contourClr>
                  <a:schemeClr val="lt1"/>
                </a:contourClr>
              </a:sp3d>
            </c:spPr>
          </c:dPt>
          <c:dPt>
            <c:idx val="7"/>
            <c:bubble3D val="0"/>
            <c:spPr>
              <a:solidFill>
                <a:schemeClr val="accent2">
                  <a:lumMod val="60000"/>
                </a:schemeClr>
              </a:solidFill>
              <a:ln w="25400">
                <a:solidFill>
                  <a:schemeClr val="lt1"/>
                </a:solidFill>
              </a:ln>
              <a:effectLst/>
              <a:sp3d contourW="25400">
                <a:contourClr>
                  <a:schemeClr val="lt1"/>
                </a:contourClr>
              </a:sp3d>
            </c:spPr>
          </c:dPt>
          <c:dPt>
            <c:idx val="8"/>
            <c:bubble3D val="0"/>
            <c:spPr>
              <a:solidFill>
                <a:schemeClr val="accent3">
                  <a:lumMod val="60000"/>
                </a:schemeClr>
              </a:solidFill>
              <a:ln w="25400">
                <a:solidFill>
                  <a:schemeClr val="lt1"/>
                </a:solidFill>
              </a:ln>
              <a:effectLst/>
              <a:sp3d contourW="25400">
                <a:contourClr>
                  <a:schemeClr val="lt1"/>
                </a:contourClr>
              </a:sp3d>
            </c:spPr>
          </c:dPt>
          <c:dPt>
            <c:idx val="9"/>
            <c:bubble3D val="0"/>
            <c:spPr>
              <a:solidFill>
                <a:schemeClr val="accent4">
                  <a:lumMod val="60000"/>
                </a:schemeClr>
              </a:solidFill>
              <a:ln w="25400">
                <a:solidFill>
                  <a:schemeClr val="lt1"/>
                </a:solidFill>
              </a:ln>
              <a:effectLst/>
              <a:sp3d contourW="25400">
                <a:contourClr>
                  <a:schemeClr val="lt1"/>
                </a:contourClr>
              </a:sp3d>
            </c:spPr>
          </c:dPt>
          <c:dPt>
            <c:idx val="10"/>
            <c:bubble3D val="0"/>
            <c:spPr>
              <a:solidFill>
                <a:schemeClr val="accent5">
                  <a:lumMod val="60000"/>
                </a:schemeClr>
              </a:solidFill>
              <a:ln w="25400">
                <a:solidFill>
                  <a:schemeClr val="lt1"/>
                </a:solidFill>
              </a:ln>
              <a:effectLst/>
              <a:sp3d contourW="25400">
                <a:contourClr>
                  <a:schemeClr val="lt1"/>
                </a:contourClr>
              </a:sp3d>
            </c:spPr>
          </c:dPt>
          <c:dPt>
            <c:idx val="11"/>
            <c:bubble3D val="0"/>
            <c:spPr>
              <a:solidFill>
                <a:schemeClr val="accent6">
                  <a:lumMod val="60000"/>
                </a:schemeClr>
              </a:solidFill>
              <a:ln w="25400">
                <a:solidFill>
                  <a:schemeClr val="lt1"/>
                </a:solidFill>
              </a:ln>
              <a:effectLst/>
              <a:sp3d contourW="25400">
                <a:contourClr>
                  <a:schemeClr val="lt1"/>
                </a:contourClr>
              </a:sp3d>
            </c:spPr>
          </c:dPt>
          <c:dPt>
            <c:idx val="12"/>
            <c:bubble3D val="0"/>
            <c:spPr>
              <a:solidFill>
                <a:schemeClr val="accent1">
                  <a:lumMod val="80000"/>
                  <a:lumOff val="20000"/>
                </a:schemeClr>
              </a:solidFill>
              <a:ln w="25400">
                <a:solidFill>
                  <a:schemeClr val="lt1"/>
                </a:solidFill>
              </a:ln>
              <a:effectLst/>
              <a:sp3d contourW="25400">
                <a:contourClr>
                  <a:schemeClr val="lt1"/>
                </a:contourClr>
              </a:sp3d>
            </c:spPr>
          </c:dPt>
          <c:dPt>
            <c:idx val="13"/>
            <c:bubble3D val="0"/>
            <c:spPr>
              <a:solidFill>
                <a:schemeClr val="accent2">
                  <a:lumMod val="80000"/>
                  <a:lumOff val="20000"/>
                </a:schemeClr>
              </a:solidFill>
              <a:ln w="25400">
                <a:solidFill>
                  <a:schemeClr val="lt1"/>
                </a:solidFill>
              </a:ln>
              <a:effectLst/>
              <a:sp3d contourW="25400">
                <a:contourClr>
                  <a:schemeClr val="lt1"/>
                </a:contourClr>
              </a:sp3d>
            </c:spPr>
          </c:dPt>
          <c:dPt>
            <c:idx val="14"/>
            <c:bubble3D val="0"/>
            <c:spPr>
              <a:solidFill>
                <a:schemeClr val="accent3">
                  <a:lumMod val="80000"/>
                  <a:lumOff val="20000"/>
                </a:schemeClr>
              </a:solidFill>
              <a:ln w="25400">
                <a:solidFill>
                  <a:schemeClr val="lt1"/>
                </a:solidFill>
              </a:ln>
              <a:effectLst/>
              <a:sp3d contourW="25400">
                <a:contourClr>
                  <a:schemeClr val="lt1"/>
                </a:contourClr>
              </a:sp3d>
            </c:spPr>
          </c:dPt>
          <c:dPt>
            <c:idx val="15"/>
            <c:bubble3D val="0"/>
            <c:spPr>
              <a:solidFill>
                <a:schemeClr val="accent4">
                  <a:lumMod val="80000"/>
                  <a:lumOff val="20000"/>
                </a:schemeClr>
              </a:solidFill>
              <a:ln w="25400">
                <a:solidFill>
                  <a:schemeClr val="lt1"/>
                </a:solidFill>
              </a:ln>
              <a:effectLst/>
              <a:sp3d contourW="25400">
                <a:contourClr>
                  <a:schemeClr val="lt1"/>
                </a:contourClr>
              </a:sp3d>
            </c:spPr>
          </c:dPt>
          <c:dPt>
            <c:idx val="16"/>
            <c:bubble3D val="0"/>
            <c:spPr>
              <a:solidFill>
                <a:schemeClr val="accent5">
                  <a:lumMod val="80000"/>
                  <a:lumOff val="20000"/>
                </a:schemeClr>
              </a:solidFill>
              <a:ln w="25400">
                <a:solidFill>
                  <a:schemeClr val="lt1"/>
                </a:solidFill>
              </a:ln>
              <a:effectLst/>
              <a:sp3d contourW="25400">
                <a:contourClr>
                  <a:schemeClr val="lt1"/>
                </a:contourClr>
              </a:sp3d>
            </c:spPr>
          </c:dPt>
          <c:dPt>
            <c:idx val="17"/>
            <c:bubble3D val="0"/>
            <c:spPr>
              <a:solidFill>
                <a:schemeClr val="accent6">
                  <a:lumMod val="80000"/>
                  <a:lumOff val="20000"/>
                </a:schemeClr>
              </a:solidFill>
              <a:ln w="25400">
                <a:solidFill>
                  <a:schemeClr val="lt1"/>
                </a:solidFill>
              </a:ln>
              <a:effectLst/>
              <a:sp3d contourW="25400">
                <a:contourClr>
                  <a:schemeClr val="lt1"/>
                </a:contourClr>
              </a:sp3d>
            </c:spPr>
          </c:dPt>
          <c:dPt>
            <c:idx val="18"/>
            <c:bubble3D val="0"/>
            <c:spPr>
              <a:solidFill>
                <a:schemeClr val="accent1">
                  <a:lumMod val="80000"/>
                </a:schemeClr>
              </a:solidFill>
              <a:ln w="25400">
                <a:solidFill>
                  <a:schemeClr val="lt1"/>
                </a:solidFill>
              </a:ln>
              <a:effectLst/>
              <a:sp3d contourW="25400">
                <a:contourClr>
                  <a:schemeClr val="lt1"/>
                </a:contourClr>
              </a:sp3d>
            </c:spPr>
          </c:dPt>
          <c:dPt>
            <c:idx val="19"/>
            <c:bubble3D val="0"/>
            <c:spPr>
              <a:solidFill>
                <a:schemeClr val="accent2">
                  <a:lumMod val="80000"/>
                </a:schemeClr>
              </a:solidFill>
              <a:ln w="25400">
                <a:solidFill>
                  <a:schemeClr val="lt1"/>
                </a:solidFill>
              </a:ln>
              <a:effectLst/>
              <a:sp3d contourW="25400">
                <a:contourClr>
                  <a:schemeClr val="lt1"/>
                </a:contourClr>
              </a:sp3d>
            </c:spPr>
          </c:dPt>
          <c:dPt>
            <c:idx val="20"/>
            <c:bubble3D val="0"/>
            <c:spPr>
              <a:solidFill>
                <a:schemeClr val="accent3">
                  <a:lumMod val="80000"/>
                </a:schemeClr>
              </a:solidFill>
              <a:ln w="25400">
                <a:solidFill>
                  <a:schemeClr val="lt1"/>
                </a:solidFill>
              </a:ln>
              <a:effectLst/>
              <a:sp3d contourW="25400">
                <a:contourClr>
                  <a:schemeClr val="lt1"/>
                </a:contourClr>
              </a:sp3d>
            </c:spPr>
          </c:dPt>
          <c:dPt>
            <c:idx val="21"/>
            <c:bubble3D val="0"/>
            <c:spPr>
              <a:solidFill>
                <a:schemeClr val="accent4">
                  <a:lumMod val="80000"/>
                </a:schemeClr>
              </a:solidFill>
              <a:ln w="25400">
                <a:solidFill>
                  <a:schemeClr val="lt1"/>
                </a:solidFill>
              </a:ln>
              <a:effectLst/>
              <a:sp3d contourW="25400">
                <a:contourClr>
                  <a:schemeClr val="lt1"/>
                </a:contourClr>
              </a:sp3d>
            </c:spPr>
          </c:dPt>
          <c:dPt>
            <c:idx val="22"/>
            <c:bubble3D val="0"/>
            <c:spPr>
              <a:solidFill>
                <a:schemeClr val="accent5">
                  <a:lumMod val="80000"/>
                </a:schemeClr>
              </a:solidFill>
              <a:ln w="25400">
                <a:solidFill>
                  <a:schemeClr val="lt1"/>
                </a:solidFill>
              </a:ln>
              <a:effectLst/>
              <a:sp3d contourW="25400">
                <a:contourClr>
                  <a:schemeClr val="lt1"/>
                </a:contourClr>
              </a:sp3d>
            </c:spPr>
          </c:dPt>
          <c:dPt>
            <c:idx val="23"/>
            <c:bubble3D val="0"/>
            <c:spPr>
              <a:solidFill>
                <a:schemeClr val="accent6">
                  <a:lumMod val="80000"/>
                </a:schemeClr>
              </a:solidFill>
              <a:ln w="25400">
                <a:solidFill>
                  <a:schemeClr val="lt1"/>
                </a:solidFill>
              </a:ln>
              <a:effectLst/>
              <a:sp3d contourW="25400">
                <a:contourClr>
                  <a:schemeClr val="lt1"/>
                </a:contourClr>
              </a:sp3d>
            </c:spPr>
          </c:dPt>
          <c:dPt>
            <c:idx val="24"/>
            <c:bubble3D val="0"/>
            <c:spPr>
              <a:solidFill>
                <a:schemeClr val="accent1">
                  <a:lumMod val="60000"/>
                  <a:lumOff val="40000"/>
                </a:schemeClr>
              </a:solidFill>
              <a:ln w="25400">
                <a:solidFill>
                  <a:schemeClr val="lt1"/>
                </a:solidFill>
              </a:ln>
              <a:effectLst/>
              <a:sp3d contourW="25400">
                <a:contourClr>
                  <a:schemeClr val="lt1"/>
                </a:contourClr>
              </a:sp3d>
            </c:spPr>
          </c:dPt>
          <c:dPt>
            <c:idx val="25"/>
            <c:bubble3D val="0"/>
            <c:spPr>
              <a:solidFill>
                <a:schemeClr val="accent2">
                  <a:lumMod val="60000"/>
                  <a:lumOff val="40000"/>
                </a:schemeClr>
              </a:solidFill>
              <a:ln w="25400">
                <a:solidFill>
                  <a:schemeClr val="lt1"/>
                </a:solidFill>
              </a:ln>
              <a:effectLst/>
              <a:sp3d contourW="25400">
                <a:contourClr>
                  <a:schemeClr val="lt1"/>
                </a:contourClr>
              </a:sp3d>
            </c:spPr>
          </c:dPt>
          <c:dPt>
            <c:idx val="26"/>
            <c:bubble3D val="0"/>
            <c:spPr>
              <a:solidFill>
                <a:schemeClr val="accent3">
                  <a:lumMod val="60000"/>
                  <a:lumOff val="40000"/>
                </a:schemeClr>
              </a:solidFill>
              <a:ln w="25400">
                <a:solidFill>
                  <a:schemeClr val="lt1"/>
                </a:solidFill>
              </a:ln>
              <a:effectLst/>
              <a:sp3d contourW="25400">
                <a:contourClr>
                  <a:schemeClr val="lt1"/>
                </a:contourClr>
              </a:sp3d>
            </c:spPr>
          </c:dPt>
          <c:dPt>
            <c:idx val="27"/>
            <c:bubble3D val="0"/>
            <c:spPr>
              <a:solidFill>
                <a:schemeClr val="accent4">
                  <a:lumMod val="60000"/>
                  <a:lumOff val="40000"/>
                </a:schemeClr>
              </a:solidFill>
              <a:ln w="25400">
                <a:solidFill>
                  <a:schemeClr val="lt1"/>
                </a:solidFill>
              </a:ln>
              <a:effectLst/>
              <a:sp3d contourW="25400">
                <a:contourClr>
                  <a:schemeClr val="lt1"/>
                </a:contourClr>
              </a:sp3d>
            </c:spPr>
          </c:dPt>
          <c:dPt>
            <c:idx val="28"/>
            <c:bubble3D val="0"/>
            <c:spPr>
              <a:solidFill>
                <a:schemeClr val="accent5">
                  <a:lumMod val="60000"/>
                  <a:lumOff val="40000"/>
                </a:schemeClr>
              </a:solidFill>
              <a:ln w="25400">
                <a:solidFill>
                  <a:schemeClr val="lt1"/>
                </a:solidFill>
              </a:ln>
              <a:effectLst/>
              <a:sp3d contourW="25400">
                <a:contourClr>
                  <a:schemeClr val="lt1"/>
                </a:contourClr>
              </a:sp3d>
            </c:spPr>
          </c:dPt>
          <c:dPt>
            <c:idx val="29"/>
            <c:bubble3D val="0"/>
            <c:spPr>
              <a:solidFill>
                <a:schemeClr val="accent6">
                  <a:lumMod val="60000"/>
                  <a:lumOff val="40000"/>
                </a:schemeClr>
              </a:solidFill>
              <a:ln w="25400">
                <a:solidFill>
                  <a:schemeClr val="lt1"/>
                </a:solidFill>
              </a:ln>
              <a:effectLst/>
              <a:sp3d contourW="25400">
                <a:contourClr>
                  <a:schemeClr val="lt1"/>
                </a:contourClr>
              </a:sp3d>
            </c:spPr>
          </c:dPt>
          <c:dPt>
            <c:idx val="30"/>
            <c:bubble3D val="0"/>
            <c:spPr>
              <a:solidFill>
                <a:schemeClr val="accent1">
                  <a:lumMod val="50000"/>
                </a:schemeClr>
              </a:solidFill>
              <a:ln w="25400">
                <a:solidFill>
                  <a:schemeClr val="lt1"/>
                </a:solidFill>
              </a:ln>
              <a:effectLst/>
              <a:sp3d contourW="25400">
                <a:contourClr>
                  <a:schemeClr val="lt1"/>
                </a:contourClr>
              </a:sp3d>
            </c:spPr>
          </c:dPt>
          <c:dPt>
            <c:idx val="31"/>
            <c:bubble3D val="0"/>
            <c:spPr>
              <a:solidFill>
                <a:schemeClr val="accent2">
                  <a:lumMod val="50000"/>
                </a:schemeClr>
              </a:solidFill>
              <a:ln w="25400">
                <a:solidFill>
                  <a:schemeClr val="lt1"/>
                </a:solidFill>
              </a:ln>
              <a:effectLst/>
              <a:sp3d contourW="25400">
                <a:contourClr>
                  <a:schemeClr val="lt1"/>
                </a:contourClr>
              </a:sp3d>
            </c:spPr>
          </c:dPt>
          <c:dPt>
            <c:idx val="32"/>
            <c:bubble3D val="0"/>
            <c:spPr>
              <a:solidFill>
                <a:schemeClr val="accent3">
                  <a:lumMod val="50000"/>
                </a:schemeClr>
              </a:solidFill>
              <a:ln w="25400">
                <a:solidFill>
                  <a:schemeClr val="lt1"/>
                </a:solidFill>
              </a:ln>
              <a:effectLst/>
              <a:sp3d contourW="25400">
                <a:contourClr>
                  <a:schemeClr val="lt1"/>
                </a:contourClr>
              </a:sp3d>
            </c:spPr>
          </c:dPt>
          <c:dPt>
            <c:idx val="33"/>
            <c:bubble3D val="0"/>
            <c:spPr>
              <a:solidFill>
                <a:schemeClr val="accent4">
                  <a:lumMod val="50000"/>
                </a:schemeClr>
              </a:solidFill>
              <a:ln w="25400">
                <a:solidFill>
                  <a:schemeClr val="lt1"/>
                </a:solidFill>
              </a:ln>
              <a:effectLst/>
              <a:sp3d contourW="25400">
                <a:contourClr>
                  <a:schemeClr val="lt1"/>
                </a:contourClr>
              </a:sp3d>
            </c:spPr>
          </c:dPt>
          <c:dPt>
            <c:idx val="34"/>
            <c:bubble3D val="0"/>
            <c:spPr>
              <a:solidFill>
                <a:schemeClr val="accent5">
                  <a:lumMod val="50000"/>
                </a:schemeClr>
              </a:solidFill>
              <a:ln w="25400">
                <a:solidFill>
                  <a:schemeClr val="lt1"/>
                </a:solidFill>
              </a:ln>
              <a:effectLst/>
              <a:sp3d contourW="25400">
                <a:contourClr>
                  <a:schemeClr val="lt1"/>
                </a:contourClr>
              </a:sp3d>
            </c:spPr>
          </c:dPt>
          <c:dPt>
            <c:idx val="35"/>
            <c:bubble3D val="0"/>
            <c:spPr>
              <a:solidFill>
                <a:schemeClr val="accent6">
                  <a:lumMod val="50000"/>
                </a:schemeClr>
              </a:solidFill>
              <a:ln w="25400">
                <a:solidFill>
                  <a:schemeClr val="lt1"/>
                </a:solidFill>
              </a:ln>
              <a:effectLst/>
              <a:sp3d contourW="25400">
                <a:contourClr>
                  <a:schemeClr val="lt1"/>
                </a:contourClr>
              </a:sp3d>
            </c:spPr>
          </c:dPt>
          <c:dPt>
            <c:idx val="36"/>
            <c:bubble3D val="0"/>
            <c:spPr>
              <a:solidFill>
                <a:schemeClr val="accent1">
                  <a:lumMod val="70000"/>
                  <a:lumOff val="30000"/>
                </a:schemeClr>
              </a:solidFill>
              <a:ln w="25400">
                <a:solidFill>
                  <a:schemeClr val="lt1"/>
                </a:solidFill>
              </a:ln>
              <a:effectLst/>
              <a:sp3d contourW="25400">
                <a:contourClr>
                  <a:schemeClr val="lt1"/>
                </a:contourClr>
              </a:sp3d>
            </c:spPr>
          </c:dPt>
          <c:dPt>
            <c:idx val="37"/>
            <c:bubble3D val="0"/>
            <c:spPr>
              <a:solidFill>
                <a:schemeClr val="accent2">
                  <a:lumMod val="70000"/>
                  <a:lumOff val="30000"/>
                </a:schemeClr>
              </a:solidFill>
              <a:ln w="25400">
                <a:solidFill>
                  <a:schemeClr val="lt1"/>
                </a:solidFill>
              </a:ln>
              <a:effectLst/>
              <a:sp3d contourW="25400">
                <a:contourClr>
                  <a:schemeClr val="lt1"/>
                </a:contourClr>
              </a:sp3d>
            </c:spPr>
          </c:dPt>
          <c:dPt>
            <c:idx val="38"/>
            <c:bubble3D val="0"/>
            <c:spPr>
              <a:solidFill>
                <a:schemeClr val="accent3">
                  <a:lumMod val="70000"/>
                  <a:lumOff val="30000"/>
                </a:schemeClr>
              </a:solidFill>
              <a:ln w="25400">
                <a:solidFill>
                  <a:schemeClr val="lt1"/>
                </a:solidFill>
              </a:ln>
              <a:effectLst/>
              <a:sp3d contourW="25400">
                <a:contourClr>
                  <a:schemeClr val="lt1"/>
                </a:contourClr>
              </a:sp3d>
            </c:spPr>
          </c:dPt>
          <c:dPt>
            <c:idx val="39"/>
            <c:bubble3D val="0"/>
            <c:spPr>
              <a:solidFill>
                <a:schemeClr val="accent4">
                  <a:lumMod val="70000"/>
                  <a:lumOff val="30000"/>
                </a:schemeClr>
              </a:solidFill>
              <a:ln w="25400">
                <a:solidFill>
                  <a:schemeClr val="lt1"/>
                </a:solidFill>
              </a:ln>
              <a:effectLst/>
              <a:sp3d contourW="25400">
                <a:contourClr>
                  <a:schemeClr val="lt1"/>
                </a:contourClr>
              </a:sp3d>
            </c:spPr>
          </c:dPt>
          <c:dPt>
            <c:idx val="40"/>
            <c:bubble3D val="0"/>
            <c:spPr>
              <a:solidFill>
                <a:schemeClr val="accent5">
                  <a:lumMod val="70000"/>
                  <a:lumOff val="30000"/>
                </a:schemeClr>
              </a:solidFill>
              <a:ln w="25400">
                <a:solidFill>
                  <a:schemeClr val="lt1"/>
                </a:solidFill>
              </a:ln>
              <a:effectLst/>
              <a:sp3d contourW="25400">
                <a:contourClr>
                  <a:schemeClr val="lt1"/>
                </a:contourClr>
              </a:sp3d>
            </c:spPr>
          </c:dPt>
          <c:dPt>
            <c:idx val="41"/>
            <c:bubble3D val="0"/>
            <c:spPr>
              <a:solidFill>
                <a:schemeClr val="accent6">
                  <a:lumMod val="70000"/>
                  <a:lumOff val="30000"/>
                </a:schemeClr>
              </a:solidFill>
              <a:ln w="25400">
                <a:solidFill>
                  <a:schemeClr val="lt1"/>
                </a:solidFill>
              </a:ln>
              <a:effectLst/>
              <a:sp3d contourW="25400">
                <a:contourClr>
                  <a:schemeClr val="lt1"/>
                </a:contourClr>
              </a:sp3d>
            </c:spPr>
          </c:dPt>
          <c:dPt>
            <c:idx val="42"/>
            <c:bubble3D val="0"/>
            <c:spPr>
              <a:solidFill>
                <a:schemeClr val="accent1">
                  <a:lumMod val="70000"/>
                </a:schemeClr>
              </a:solidFill>
              <a:ln w="25400">
                <a:solidFill>
                  <a:schemeClr val="lt1"/>
                </a:solidFill>
              </a:ln>
              <a:effectLst/>
              <a:sp3d contourW="25400">
                <a:contourClr>
                  <a:schemeClr val="lt1"/>
                </a:contourClr>
              </a:sp3d>
            </c:spPr>
          </c:dPt>
          <c:dPt>
            <c:idx val="43"/>
            <c:bubble3D val="0"/>
            <c:spPr>
              <a:solidFill>
                <a:schemeClr val="accent2">
                  <a:lumMod val="70000"/>
                </a:schemeClr>
              </a:solidFill>
              <a:ln w="25400">
                <a:solidFill>
                  <a:schemeClr val="lt1"/>
                </a:solidFill>
              </a:ln>
              <a:effectLst/>
              <a:sp3d contourW="25400">
                <a:contourClr>
                  <a:schemeClr val="lt1"/>
                </a:contourClr>
              </a:sp3d>
            </c:spPr>
          </c:dPt>
          <c:dPt>
            <c:idx val="44"/>
            <c:bubble3D val="0"/>
            <c:spPr>
              <a:solidFill>
                <a:schemeClr val="accent3">
                  <a:lumMod val="70000"/>
                </a:schemeClr>
              </a:solidFill>
              <a:ln w="25400">
                <a:solidFill>
                  <a:schemeClr val="lt1"/>
                </a:solidFill>
              </a:ln>
              <a:effectLst/>
              <a:sp3d contourW="25400">
                <a:contourClr>
                  <a:schemeClr val="lt1"/>
                </a:contourClr>
              </a:sp3d>
            </c:spPr>
          </c:dPt>
          <c:dPt>
            <c:idx val="45"/>
            <c:bubble3D val="0"/>
            <c:spPr>
              <a:solidFill>
                <a:schemeClr val="accent4">
                  <a:lumMod val="70000"/>
                </a:schemeClr>
              </a:solidFill>
              <a:ln w="25400">
                <a:solidFill>
                  <a:schemeClr val="lt1"/>
                </a:solidFill>
              </a:ln>
              <a:effectLst/>
              <a:sp3d contourW="25400">
                <a:contourClr>
                  <a:schemeClr val="lt1"/>
                </a:contourClr>
              </a:sp3d>
            </c:spPr>
          </c:dPt>
          <c:dPt>
            <c:idx val="46"/>
            <c:bubble3D val="0"/>
            <c:spPr>
              <a:solidFill>
                <a:schemeClr val="accent5">
                  <a:lumMod val="70000"/>
                </a:schemeClr>
              </a:solidFill>
              <a:ln w="25400">
                <a:solidFill>
                  <a:schemeClr val="lt1"/>
                </a:solidFill>
              </a:ln>
              <a:effectLst/>
              <a:sp3d contourW="25400">
                <a:contourClr>
                  <a:schemeClr val="lt1"/>
                </a:contourClr>
              </a:sp3d>
            </c:spPr>
          </c:dPt>
          <c:dPt>
            <c:idx val="47"/>
            <c:bubble3D val="0"/>
            <c:spPr>
              <a:solidFill>
                <a:schemeClr val="accent6">
                  <a:lumMod val="70000"/>
                </a:schemeClr>
              </a:solidFill>
              <a:ln w="25400">
                <a:solidFill>
                  <a:schemeClr val="lt1"/>
                </a:solidFill>
              </a:ln>
              <a:effectLst/>
              <a:sp3d contourW="25400">
                <a:contourClr>
                  <a:schemeClr val="lt1"/>
                </a:contourClr>
              </a:sp3d>
            </c:spPr>
          </c:dPt>
          <c:dPt>
            <c:idx val="48"/>
            <c:bubble3D val="0"/>
            <c:spPr>
              <a:solidFill>
                <a:schemeClr val="accent1">
                  <a:lumMod val="50000"/>
                  <a:lumOff val="50000"/>
                </a:schemeClr>
              </a:solidFill>
              <a:ln w="25400">
                <a:solidFill>
                  <a:schemeClr val="lt1"/>
                </a:solidFill>
              </a:ln>
              <a:effectLst/>
              <a:sp3d contourW="25400">
                <a:contourClr>
                  <a:schemeClr val="lt1"/>
                </a:contourClr>
              </a:sp3d>
            </c:spPr>
          </c:dPt>
          <c:dPt>
            <c:idx val="49"/>
            <c:bubble3D val="0"/>
            <c:spPr>
              <a:solidFill>
                <a:schemeClr val="accent2">
                  <a:lumMod val="50000"/>
                  <a:lumOff val="50000"/>
                </a:schemeClr>
              </a:solidFill>
              <a:ln w="25400">
                <a:solidFill>
                  <a:schemeClr val="lt1"/>
                </a:solidFill>
              </a:ln>
              <a:effectLst/>
              <a:sp3d contourW="25400">
                <a:contourClr>
                  <a:schemeClr val="lt1"/>
                </a:contourClr>
              </a:sp3d>
            </c:spPr>
          </c:dPt>
          <c:dPt>
            <c:idx val="50"/>
            <c:bubble3D val="0"/>
            <c:spPr>
              <a:solidFill>
                <a:schemeClr val="accent3">
                  <a:lumMod val="50000"/>
                  <a:lumOff val="50000"/>
                </a:schemeClr>
              </a:solidFill>
              <a:ln w="25400">
                <a:solidFill>
                  <a:schemeClr val="lt1"/>
                </a:solidFill>
              </a:ln>
              <a:effectLst/>
              <a:sp3d contourW="25400">
                <a:contourClr>
                  <a:schemeClr val="lt1"/>
                </a:contourClr>
              </a:sp3d>
            </c:spPr>
          </c:dPt>
          <c:dPt>
            <c:idx val="51"/>
            <c:bubble3D val="0"/>
            <c:spPr>
              <a:solidFill>
                <a:schemeClr val="accent4">
                  <a:lumMod val="50000"/>
                  <a:lumOff val="50000"/>
                </a:schemeClr>
              </a:solidFill>
              <a:ln w="25400">
                <a:solidFill>
                  <a:schemeClr val="lt1"/>
                </a:solidFill>
              </a:ln>
              <a:effectLst/>
              <a:sp3d contourW="25400">
                <a:contourClr>
                  <a:schemeClr val="lt1"/>
                </a:contourClr>
              </a:sp3d>
            </c:spPr>
          </c:dPt>
          <c:dPt>
            <c:idx val="52"/>
            <c:bubble3D val="0"/>
            <c:spPr>
              <a:solidFill>
                <a:schemeClr val="accent5">
                  <a:lumMod val="50000"/>
                  <a:lumOff val="50000"/>
                </a:schemeClr>
              </a:solidFill>
              <a:ln w="25400">
                <a:solidFill>
                  <a:schemeClr val="lt1"/>
                </a:solidFill>
              </a:ln>
              <a:effectLst/>
              <a:sp3d contourW="25400">
                <a:contourClr>
                  <a:schemeClr val="lt1"/>
                </a:contourClr>
              </a:sp3d>
            </c:spPr>
          </c:dPt>
          <c:dPt>
            <c:idx val="53"/>
            <c:bubble3D val="0"/>
            <c:spPr>
              <a:solidFill>
                <a:schemeClr val="accent6">
                  <a:lumMod val="50000"/>
                  <a:lumOff val="50000"/>
                </a:schemeClr>
              </a:solidFill>
              <a:ln w="25400">
                <a:solidFill>
                  <a:schemeClr val="lt1"/>
                </a:solidFill>
              </a:ln>
              <a:effectLst/>
              <a:sp3d contourW="25400">
                <a:contourClr>
                  <a:schemeClr val="lt1"/>
                </a:contourClr>
              </a:sp3d>
            </c:spPr>
          </c:dPt>
          <c:dPt>
            <c:idx val="54"/>
            <c:bubble3D val="0"/>
            <c:spPr>
              <a:solidFill>
                <a:schemeClr val="accent1"/>
              </a:solidFill>
              <a:ln w="25400">
                <a:solidFill>
                  <a:schemeClr val="lt1"/>
                </a:solidFill>
              </a:ln>
              <a:effectLst/>
              <a:sp3d contourW="25400">
                <a:contourClr>
                  <a:schemeClr val="lt1"/>
                </a:contourClr>
              </a:sp3d>
            </c:spPr>
          </c:dPt>
          <c:dPt>
            <c:idx val="55"/>
            <c:bubble3D val="0"/>
            <c:spPr>
              <a:solidFill>
                <a:schemeClr val="accent2"/>
              </a:solidFill>
              <a:ln w="25400">
                <a:solidFill>
                  <a:schemeClr val="lt1"/>
                </a:solidFill>
              </a:ln>
              <a:effectLst/>
              <a:sp3d contourW="25400">
                <a:contourClr>
                  <a:schemeClr val="lt1"/>
                </a:contourClr>
              </a:sp3d>
            </c:spPr>
          </c:dPt>
          <c:dPt>
            <c:idx val="56"/>
            <c:bubble3D val="0"/>
            <c:spPr>
              <a:solidFill>
                <a:schemeClr val="accent3"/>
              </a:solidFill>
              <a:ln w="25400">
                <a:solidFill>
                  <a:schemeClr val="lt1"/>
                </a:solidFill>
              </a:ln>
              <a:effectLst/>
              <a:sp3d contourW="25400">
                <a:contourClr>
                  <a:schemeClr val="lt1"/>
                </a:contourClr>
              </a:sp3d>
            </c:spPr>
          </c:dPt>
          <c:dPt>
            <c:idx val="57"/>
            <c:bubble3D val="0"/>
            <c:spPr>
              <a:solidFill>
                <a:schemeClr val="accent4"/>
              </a:solidFill>
              <a:ln w="25400">
                <a:solidFill>
                  <a:schemeClr val="lt1"/>
                </a:solidFill>
              </a:ln>
              <a:effectLst/>
              <a:sp3d contourW="25400">
                <a:contourClr>
                  <a:schemeClr val="lt1"/>
                </a:contourClr>
              </a:sp3d>
            </c:spPr>
          </c:dPt>
          <c:dPt>
            <c:idx val="58"/>
            <c:bubble3D val="0"/>
            <c:spPr>
              <a:solidFill>
                <a:schemeClr val="accent5"/>
              </a:solidFill>
              <a:ln w="25400">
                <a:solidFill>
                  <a:schemeClr val="lt1"/>
                </a:solidFill>
              </a:ln>
              <a:effectLst/>
              <a:sp3d contourW="25400">
                <a:contourClr>
                  <a:schemeClr val="lt1"/>
                </a:contourClr>
              </a:sp3d>
            </c:spPr>
          </c:dPt>
          <c:dPt>
            <c:idx val="59"/>
            <c:bubble3D val="0"/>
            <c:spPr>
              <a:solidFill>
                <a:schemeClr val="accent6"/>
              </a:solidFill>
              <a:ln w="25400">
                <a:solidFill>
                  <a:schemeClr val="lt1"/>
                </a:solidFill>
              </a:ln>
              <a:effectLst/>
              <a:sp3d contourW="25400">
                <a:contourClr>
                  <a:schemeClr val="lt1"/>
                </a:contourClr>
              </a:sp3d>
            </c:spPr>
          </c:dPt>
          <c:dPt>
            <c:idx val="60"/>
            <c:bubble3D val="0"/>
            <c:spPr>
              <a:solidFill>
                <a:schemeClr val="accent1">
                  <a:lumMod val="60000"/>
                </a:schemeClr>
              </a:solidFill>
              <a:ln w="25400">
                <a:solidFill>
                  <a:schemeClr val="lt1"/>
                </a:solidFill>
              </a:ln>
              <a:effectLst/>
              <a:sp3d contourW="25400">
                <a:contourClr>
                  <a:schemeClr val="lt1"/>
                </a:contourClr>
              </a:sp3d>
            </c:spPr>
          </c:dPt>
          <c:dPt>
            <c:idx val="61"/>
            <c:bubble3D val="0"/>
            <c:spPr>
              <a:solidFill>
                <a:schemeClr val="accent2">
                  <a:lumMod val="60000"/>
                </a:schemeClr>
              </a:solidFill>
              <a:ln w="25400">
                <a:solidFill>
                  <a:schemeClr val="lt1"/>
                </a:solidFill>
              </a:ln>
              <a:effectLst/>
              <a:sp3d contourW="25400">
                <a:contourClr>
                  <a:schemeClr val="lt1"/>
                </a:contourClr>
              </a:sp3d>
            </c:spPr>
          </c:dPt>
          <c:dPt>
            <c:idx val="62"/>
            <c:bubble3D val="0"/>
            <c:spPr>
              <a:solidFill>
                <a:schemeClr val="accent3">
                  <a:lumMod val="60000"/>
                </a:schemeClr>
              </a:solidFill>
              <a:ln w="25400">
                <a:solidFill>
                  <a:schemeClr val="lt1"/>
                </a:solidFill>
              </a:ln>
              <a:effectLst/>
              <a:sp3d contourW="25400">
                <a:contourClr>
                  <a:schemeClr val="lt1"/>
                </a:contourClr>
              </a:sp3d>
            </c:spPr>
          </c:dPt>
          <c:dPt>
            <c:idx val="63"/>
            <c:bubble3D val="0"/>
            <c:spPr>
              <a:solidFill>
                <a:schemeClr val="accent4">
                  <a:lumMod val="60000"/>
                </a:schemeClr>
              </a:solidFill>
              <a:ln w="25400">
                <a:solidFill>
                  <a:schemeClr val="lt1"/>
                </a:solidFill>
              </a:ln>
              <a:effectLst/>
              <a:sp3d contourW="25400">
                <a:contourClr>
                  <a:schemeClr val="lt1"/>
                </a:contourClr>
              </a:sp3d>
            </c:spPr>
          </c:dPt>
          <c:dPt>
            <c:idx val="64"/>
            <c:bubble3D val="0"/>
            <c:spPr>
              <a:solidFill>
                <a:schemeClr val="accent5">
                  <a:lumMod val="60000"/>
                </a:schemeClr>
              </a:solidFill>
              <a:ln w="25400">
                <a:solidFill>
                  <a:schemeClr val="lt1"/>
                </a:solidFill>
              </a:ln>
              <a:effectLst/>
              <a:sp3d contourW="25400">
                <a:contourClr>
                  <a:schemeClr val="lt1"/>
                </a:contourClr>
              </a:sp3d>
            </c:spPr>
          </c:dPt>
          <c:dPt>
            <c:idx val="65"/>
            <c:bubble3D val="0"/>
            <c:spPr>
              <a:solidFill>
                <a:schemeClr val="accent6">
                  <a:lumMod val="60000"/>
                </a:schemeClr>
              </a:solidFill>
              <a:ln w="25400">
                <a:solidFill>
                  <a:schemeClr val="lt1"/>
                </a:solidFill>
              </a:ln>
              <a:effectLst/>
              <a:sp3d contourW="25400">
                <a:contourClr>
                  <a:schemeClr val="lt1"/>
                </a:contourClr>
              </a:sp3d>
            </c:spPr>
          </c:dPt>
          <c:dPt>
            <c:idx val="66"/>
            <c:bubble3D val="0"/>
            <c:spPr>
              <a:solidFill>
                <a:schemeClr val="accent1">
                  <a:lumMod val="80000"/>
                  <a:lumOff val="20000"/>
                </a:schemeClr>
              </a:solidFill>
              <a:ln w="25400">
                <a:solidFill>
                  <a:schemeClr val="lt1"/>
                </a:solidFill>
              </a:ln>
              <a:effectLst/>
              <a:sp3d contourW="25400">
                <a:contourClr>
                  <a:schemeClr val="lt1"/>
                </a:contourClr>
              </a:sp3d>
            </c:spPr>
          </c:dPt>
          <c:dPt>
            <c:idx val="67"/>
            <c:bubble3D val="0"/>
            <c:spPr>
              <a:solidFill>
                <a:schemeClr val="accent2">
                  <a:lumMod val="80000"/>
                  <a:lumOff val="20000"/>
                </a:schemeClr>
              </a:solidFill>
              <a:ln w="25400">
                <a:solidFill>
                  <a:schemeClr val="lt1"/>
                </a:solidFill>
              </a:ln>
              <a:effectLst/>
              <a:sp3d contourW="25400">
                <a:contourClr>
                  <a:schemeClr val="lt1"/>
                </a:contourClr>
              </a:sp3d>
            </c:spPr>
          </c:dPt>
          <c:dPt>
            <c:idx val="68"/>
            <c:bubble3D val="0"/>
            <c:spPr>
              <a:solidFill>
                <a:schemeClr val="accent3">
                  <a:lumMod val="80000"/>
                  <a:lumOff val="20000"/>
                </a:schemeClr>
              </a:solidFill>
              <a:ln w="25400">
                <a:solidFill>
                  <a:schemeClr val="lt1"/>
                </a:solidFill>
              </a:ln>
              <a:effectLst/>
              <a:sp3d contourW="25400">
                <a:contourClr>
                  <a:schemeClr val="lt1"/>
                </a:contourClr>
              </a:sp3d>
            </c:spPr>
          </c:dPt>
          <c:dPt>
            <c:idx val="69"/>
            <c:bubble3D val="0"/>
            <c:spPr>
              <a:solidFill>
                <a:schemeClr val="accent4">
                  <a:lumMod val="80000"/>
                  <a:lumOff val="20000"/>
                </a:schemeClr>
              </a:solidFill>
              <a:ln w="25400">
                <a:solidFill>
                  <a:schemeClr val="lt1"/>
                </a:solidFill>
              </a:ln>
              <a:effectLst/>
              <a:sp3d contourW="25400">
                <a:contourClr>
                  <a:schemeClr val="lt1"/>
                </a:contourClr>
              </a:sp3d>
            </c:spPr>
          </c:dPt>
          <c:dPt>
            <c:idx val="70"/>
            <c:bubble3D val="0"/>
            <c:spPr>
              <a:solidFill>
                <a:schemeClr val="accent5">
                  <a:lumMod val="80000"/>
                  <a:lumOff val="20000"/>
                </a:schemeClr>
              </a:solidFill>
              <a:ln w="25400">
                <a:solidFill>
                  <a:schemeClr val="lt1"/>
                </a:solidFill>
              </a:ln>
              <a:effectLst/>
              <a:sp3d contourW="25400">
                <a:contourClr>
                  <a:schemeClr val="lt1"/>
                </a:contourClr>
              </a:sp3d>
            </c:spPr>
          </c:dPt>
          <c:dPt>
            <c:idx val="71"/>
            <c:bubble3D val="0"/>
            <c:spPr>
              <a:solidFill>
                <a:schemeClr val="accent6">
                  <a:lumMod val="80000"/>
                  <a:lumOff val="20000"/>
                </a:schemeClr>
              </a:solidFill>
              <a:ln w="25400">
                <a:solidFill>
                  <a:schemeClr val="lt1"/>
                </a:solidFill>
              </a:ln>
              <a:effectLst/>
              <a:sp3d contourW="25400">
                <a:contourClr>
                  <a:schemeClr val="lt1"/>
                </a:contourClr>
              </a:sp3d>
            </c:spPr>
          </c:dPt>
          <c:dPt>
            <c:idx val="72"/>
            <c:bubble3D val="0"/>
            <c:spPr>
              <a:solidFill>
                <a:schemeClr val="accent1">
                  <a:lumMod val="80000"/>
                </a:schemeClr>
              </a:solidFill>
              <a:ln w="25400">
                <a:solidFill>
                  <a:schemeClr val="lt1"/>
                </a:solidFill>
              </a:ln>
              <a:effectLst/>
              <a:sp3d contourW="25400">
                <a:contourClr>
                  <a:schemeClr val="lt1"/>
                </a:contourClr>
              </a:sp3d>
            </c:spPr>
          </c:dPt>
          <c:dPt>
            <c:idx val="73"/>
            <c:bubble3D val="0"/>
            <c:spPr>
              <a:solidFill>
                <a:schemeClr val="accent2">
                  <a:lumMod val="80000"/>
                </a:schemeClr>
              </a:solidFill>
              <a:ln w="25400">
                <a:solidFill>
                  <a:schemeClr val="lt1"/>
                </a:solidFill>
              </a:ln>
              <a:effectLst/>
              <a:sp3d contourW="25400">
                <a:contourClr>
                  <a:schemeClr val="lt1"/>
                </a:contourClr>
              </a:sp3d>
            </c:spPr>
          </c:dPt>
          <c:dPt>
            <c:idx val="74"/>
            <c:bubble3D val="0"/>
            <c:spPr>
              <a:solidFill>
                <a:schemeClr val="accent3">
                  <a:lumMod val="80000"/>
                </a:schemeClr>
              </a:solidFill>
              <a:ln w="25400">
                <a:solidFill>
                  <a:schemeClr val="lt1"/>
                </a:solidFill>
              </a:ln>
              <a:effectLst/>
              <a:sp3d contourW="25400">
                <a:contourClr>
                  <a:schemeClr val="lt1"/>
                </a:contourClr>
              </a:sp3d>
            </c:spPr>
          </c:dPt>
          <c:dPt>
            <c:idx val="75"/>
            <c:bubble3D val="0"/>
            <c:spPr>
              <a:solidFill>
                <a:schemeClr val="accent4">
                  <a:lumMod val="80000"/>
                </a:schemeClr>
              </a:solidFill>
              <a:ln w="25400">
                <a:solidFill>
                  <a:schemeClr val="lt1"/>
                </a:solidFill>
              </a:ln>
              <a:effectLst/>
              <a:sp3d contourW="25400">
                <a:contourClr>
                  <a:schemeClr val="lt1"/>
                </a:contourClr>
              </a:sp3d>
            </c:spPr>
          </c:dPt>
          <c:dPt>
            <c:idx val="76"/>
            <c:bubble3D val="0"/>
            <c:spPr>
              <a:solidFill>
                <a:schemeClr val="accent5">
                  <a:lumMod val="80000"/>
                </a:schemeClr>
              </a:solidFill>
              <a:ln w="25400">
                <a:solidFill>
                  <a:schemeClr val="lt1"/>
                </a:solidFill>
              </a:ln>
              <a:effectLst/>
              <a:sp3d contourW="25400">
                <a:contourClr>
                  <a:schemeClr val="lt1"/>
                </a:contourClr>
              </a:sp3d>
            </c:spPr>
          </c:dPt>
          <c:dPt>
            <c:idx val="77"/>
            <c:bubble3D val="0"/>
            <c:spPr>
              <a:solidFill>
                <a:schemeClr val="accent6">
                  <a:lumMod val="80000"/>
                </a:schemeClr>
              </a:solidFill>
              <a:ln w="25400">
                <a:solidFill>
                  <a:schemeClr val="lt1"/>
                </a:solidFill>
              </a:ln>
              <a:effectLst/>
              <a:sp3d contourW="25400">
                <a:contourClr>
                  <a:schemeClr val="lt1"/>
                </a:contourClr>
              </a:sp3d>
            </c:spPr>
          </c:dPt>
          <c:dPt>
            <c:idx val="78"/>
            <c:bubble3D val="0"/>
            <c:spPr>
              <a:solidFill>
                <a:schemeClr val="accent1">
                  <a:lumMod val="60000"/>
                  <a:lumOff val="40000"/>
                </a:schemeClr>
              </a:solidFill>
              <a:ln w="25400">
                <a:solidFill>
                  <a:schemeClr val="lt1"/>
                </a:solidFill>
              </a:ln>
              <a:effectLst/>
              <a:sp3d contourW="25400">
                <a:contourClr>
                  <a:schemeClr val="lt1"/>
                </a:contourClr>
              </a:sp3d>
            </c:spPr>
          </c:dPt>
          <c:dPt>
            <c:idx val="79"/>
            <c:bubble3D val="0"/>
            <c:spPr>
              <a:solidFill>
                <a:schemeClr val="accent2">
                  <a:lumMod val="60000"/>
                  <a:lumOff val="40000"/>
                </a:schemeClr>
              </a:solidFill>
              <a:ln w="25400">
                <a:solidFill>
                  <a:schemeClr val="lt1"/>
                </a:solidFill>
              </a:ln>
              <a:effectLst/>
              <a:sp3d contourW="25400">
                <a:contourClr>
                  <a:schemeClr val="lt1"/>
                </a:contourClr>
              </a:sp3d>
            </c:spPr>
          </c:dPt>
          <c:dPt>
            <c:idx val="80"/>
            <c:bubble3D val="0"/>
            <c:spPr>
              <a:solidFill>
                <a:schemeClr val="accent3">
                  <a:lumMod val="60000"/>
                  <a:lumOff val="40000"/>
                </a:schemeClr>
              </a:solidFill>
              <a:ln w="25400">
                <a:solidFill>
                  <a:schemeClr val="lt1"/>
                </a:solidFill>
              </a:ln>
              <a:effectLst/>
              <a:sp3d contourW="25400">
                <a:contourClr>
                  <a:schemeClr val="lt1"/>
                </a:contourClr>
              </a:sp3d>
            </c:spPr>
          </c:dPt>
          <c:dPt>
            <c:idx val="81"/>
            <c:bubble3D val="0"/>
            <c:spPr>
              <a:solidFill>
                <a:schemeClr val="accent4">
                  <a:lumMod val="60000"/>
                  <a:lumOff val="40000"/>
                </a:schemeClr>
              </a:solidFill>
              <a:ln w="25400">
                <a:solidFill>
                  <a:schemeClr val="lt1"/>
                </a:solidFill>
              </a:ln>
              <a:effectLst/>
              <a:sp3d contourW="25400">
                <a:contourClr>
                  <a:schemeClr val="lt1"/>
                </a:contourClr>
              </a:sp3d>
            </c:spPr>
          </c:dPt>
          <c:dPt>
            <c:idx val="82"/>
            <c:bubble3D val="0"/>
            <c:spPr>
              <a:solidFill>
                <a:schemeClr val="accent5">
                  <a:lumMod val="60000"/>
                  <a:lumOff val="40000"/>
                </a:schemeClr>
              </a:solidFill>
              <a:ln w="25400">
                <a:solidFill>
                  <a:schemeClr val="lt1"/>
                </a:solidFill>
              </a:ln>
              <a:effectLst/>
              <a:sp3d contourW="25400">
                <a:contourClr>
                  <a:schemeClr val="lt1"/>
                </a:contourClr>
              </a:sp3d>
            </c:spPr>
          </c:dPt>
          <c:dPt>
            <c:idx val="83"/>
            <c:bubble3D val="0"/>
            <c:spPr>
              <a:solidFill>
                <a:schemeClr val="accent6">
                  <a:lumMod val="60000"/>
                  <a:lumOff val="40000"/>
                </a:schemeClr>
              </a:solidFill>
              <a:ln w="25400">
                <a:solidFill>
                  <a:schemeClr val="lt1"/>
                </a:solidFill>
              </a:ln>
              <a:effectLst/>
              <a:sp3d contourW="25400">
                <a:contourClr>
                  <a:schemeClr val="lt1"/>
                </a:contourClr>
              </a:sp3d>
            </c:spPr>
          </c:dPt>
          <c:dPt>
            <c:idx val="84"/>
            <c:bubble3D val="0"/>
            <c:spPr>
              <a:solidFill>
                <a:schemeClr val="accent1">
                  <a:lumMod val="50000"/>
                </a:schemeClr>
              </a:solidFill>
              <a:ln w="25400">
                <a:solidFill>
                  <a:schemeClr val="lt1"/>
                </a:solidFill>
              </a:ln>
              <a:effectLst/>
              <a:sp3d contourW="25400">
                <a:contourClr>
                  <a:schemeClr val="lt1"/>
                </a:contourClr>
              </a:sp3d>
            </c:spPr>
          </c:dPt>
          <c:dPt>
            <c:idx val="85"/>
            <c:bubble3D val="0"/>
            <c:spPr>
              <a:solidFill>
                <a:schemeClr val="accent2">
                  <a:lumMod val="50000"/>
                </a:schemeClr>
              </a:solidFill>
              <a:ln w="25400">
                <a:solidFill>
                  <a:schemeClr val="lt1"/>
                </a:solidFill>
              </a:ln>
              <a:effectLst/>
              <a:sp3d contourW="25400">
                <a:contourClr>
                  <a:schemeClr val="lt1"/>
                </a:contourClr>
              </a:sp3d>
            </c:spPr>
          </c:dPt>
          <c:dPt>
            <c:idx val="86"/>
            <c:bubble3D val="0"/>
            <c:spPr>
              <a:solidFill>
                <a:schemeClr val="accent3">
                  <a:lumMod val="50000"/>
                </a:schemeClr>
              </a:solidFill>
              <a:ln w="25400">
                <a:solidFill>
                  <a:schemeClr val="lt1"/>
                </a:solidFill>
              </a:ln>
              <a:effectLst/>
              <a:sp3d contourW="25400">
                <a:contourClr>
                  <a:schemeClr val="lt1"/>
                </a:contourClr>
              </a:sp3d>
            </c:spPr>
          </c:dPt>
          <c:dPt>
            <c:idx val="87"/>
            <c:bubble3D val="0"/>
            <c:spPr>
              <a:solidFill>
                <a:schemeClr val="accent4">
                  <a:lumMod val="50000"/>
                </a:schemeClr>
              </a:solidFill>
              <a:ln w="25400">
                <a:solidFill>
                  <a:schemeClr val="lt1"/>
                </a:solidFill>
              </a:ln>
              <a:effectLst/>
              <a:sp3d contourW="25400">
                <a:contourClr>
                  <a:schemeClr val="lt1"/>
                </a:contourClr>
              </a:sp3d>
            </c:spPr>
          </c:dPt>
          <c:dPt>
            <c:idx val="88"/>
            <c:bubble3D val="0"/>
            <c:spPr>
              <a:solidFill>
                <a:schemeClr val="accent5">
                  <a:lumMod val="50000"/>
                </a:schemeClr>
              </a:solidFill>
              <a:ln w="25400">
                <a:solidFill>
                  <a:schemeClr val="lt1"/>
                </a:solidFill>
              </a:ln>
              <a:effectLst/>
              <a:sp3d contourW="25400">
                <a:contourClr>
                  <a:schemeClr val="lt1"/>
                </a:contourClr>
              </a:sp3d>
            </c:spPr>
          </c:dPt>
          <c:dPt>
            <c:idx val="89"/>
            <c:bubble3D val="0"/>
            <c:spPr>
              <a:solidFill>
                <a:schemeClr val="accent6">
                  <a:lumMod val="50000"/>
                </a:schemeClr>
              </a:solidFill>
              <a:ln w="25400">
                <a:solidFill>
                  <a:schemeClr val="lt1"/>
                </a:solidFill>
              </a:ln>
              <a:effectLst/>
              <a:sp3d contourW="25400">
                <a:contourClr>
                  <a:schemeClr val="lt1"/>
                </a:contourClr>
              </a:sp3d>
            </c:spPr>
          </c:dPt>
          <c:dPt>
            <c:idx val="90"/>
            <c:bubble3D val="0"/>
            <c:spPr>
              <a:solidFill>
                <a:schemeClr val="accent1">
                  <a:lumMod val="70000"/>
                  <a:lumOff val="30000"/>
                </a:schemeClr>
              </a:solidFill>
              <a:ln w="25400">
                <a:solidFill>
                  <a:schemeClr val="lt1"/>
                </a:solidFill>
              </a:ln>
              <a:effectLst/>
              <a:sp3d contourW="25400">
                <a:contourClr>
                  <a:schemeClr val="lt1"/>
                </a:contourClr>
              </a:sp3d>
            </c:spPr>
          </c:dPt>
          <c:dPt>
            <c:idx val="91"/>
            <c:bubble3D val="0"/>
            <c:spPr>
              <a:solidFill>
                <a:schemeClr val="accent2">
                  <a:lumMod val="70000"/>
                  <a:lumOff val="30000"/>
                </a:schemeClr>
              </a:solidFill>
              <a:ln w="25400">
                <a:solidFill>
                  <a:schemeClr val="lt1"/>
                </a:solidFill>
              </a:ln>
              <a:effectLst/>
              <a:sp3d contourW="25400">
                <a:contourClr>
                  <a:schemeClr val="lt1"/>
                </a:contourClr>
              </a:sp3d>
            </c:spPr>
          </c:dPt>
          <c:dPt>
            <c:idx val="92"/>
            <c:bubble3D val="0"/>
            <c:spPr>
              <a:solidFill>
                <a:schemeClr val="accent3">
                  <a:lumMod val="70000"/>
                  <a:lumOff val="30000"/>
                </a:schemeClr>
              </a:solidFill>
              <a:ln w="25400">
                <a:solidFill>
                  <a:schemeClr val="lt1"/>
                </a:solidFill>
              </a:ln>
              <a:effectLst/>
              <a:sp3d contourW="25400">
                <a:contourClr>
                  <a:schemeClr val="lt1"/>
                </a:contourClr>
              </a:sp3d>
            </c:spPr>
          </c:dPt>
          <c:dPt>
            <c:idx val="93"/>
            <c:bubble3D val="0"/>
            <c:spPr>
              <a:solidFill>
                <a:schemeClr val="accent4">
                  <a:lumMod val="70000"/>
                  <a:lumOff val="30000"/>
                </a:schemeClr>
              </a:solidFill>
              <a:ln w="25400">
                <a:solidFill>
                  <a:schemeClr val="lt1"/>
                </a:solidFill>
              </a:ln>
              <a:effectLst/>
              <a:sp3d contourW="25400">
                <a:contourClr>
                  <a:schemeClr val="lt1"/>
                </a:contourClr>
              </a:sp3d>
            </c:spPr>
          </c:dPt>
          <c:dPt>
            <c:idx val="94"/>
            <c:bubble3D val="0"/>
            <c:spPr>
              <a:solidFill>
                <a:schemeClr val="accent5">
                  <a:lumMod val="70000"/>
                  <a:lumOff val="30000"/>
                </a:schemeClr>
              </a:solidFill>
              <a:ln w="25400">
                <a:solidFill>
                  <a:schemeClr val="lt1"/>
                </a:solidFill>
              </a:ln>
              <a:effectLst/>
              <a:sp3d contourW="25400">
                <a:contourClr>
                  <a:schemeClr val="lt1"/>
                </a:contourClr>
              </a:sp3d>
            </c:spPr>
          </c:dPt>
          <c:dPt>
            <c:idx val="95"/>
            <c:bubble3D val="0"/>
            <c:spPr>
              <a:solidFill>
                <a:schemeClr val="accent6">
                  <a:lumMod val="70000"/>
                  <a:lumOff val="30000"/>
                </a:schemeClr>
              </a:solidFill>
              <a:ln w="25400">
                <a:solidFill>
                  <a:schemeClr val="lt1"/>
                </a:solidFill>
              </a:ln>
              <a:effectLst/>
              <a:sp3d contourW="25400">
                <a:contourClr>
                  <a:schemeClr val="lt1"/>
                </a:contourClr>
              </a:sp3d>
            </c:spPr>
          </c:dPt>
          <c:dPt>
            <c:idx val="96"/>
            <c:bubble3D val="0"/>
            <c:spPr>
              <a:solidFill>
                <a:schemeClr val="accent1">
                  <a:lumMod val="70000"/>
                </a:schemeClr>
              </a:solidFill>
              <a:ln w="25400">
                <a:solidFill>
                  <a:schemeClr val="lt1"/>
                </a:solidFill>
              </a:ln>
              <a:effectLst/>
              <a:sp3d contourW="25400">
                <a:contourClr>
                  <a:schemeClr val="lt1"/>
                </a:contourClr>
              </a:sp3d>
            </c:spPr>
          </c:dPt>
          <c:dPt>
            <c:idx val="97"/>
            <c:bubble3D val="0"/>
            <c:spPr>
              <a:solidFill>
                <a:schemeClr val="accent2">
                  <a:lumMod val="70000"/>
                </a:schemeClr>
              </a:solidFill>
              <a:ln w="25400">
                <a:solidFill>
                  <a:schemeClr val="lt1"/>
                </a:solidFill>
              </a:ln>
              <a:effectLst/>
              <a:sp3d contourW="25400">
                <a:contourClr>
                  <a:schemeClr val="lt1"/>
                </a:contourClr>
              </a:sp3d>
            </c:spPr>
          </c:dPt>
          <c:dPt>
            <c:idx val="98"/>
            <c:bubble3D val="0"/>
            <c:spPr>
              <a:solidFill>
                <a:schemeClr val="accent3">
                  <a:lumMod val="70000"/>
                </a:schemeClr>
              </a:solidFill>
              <a:ln w="25400">
                <a:solidFill>
                  <a:schemeClr val="lt1"/>
                </a:solidFill>
              </a:ln>
              <a:effectLst/>
              <a:sp3d contourW="25400">
                <a:contourClr>
                  <a:schemeClr val="lt1"/>
                </a:contourClr>
              </a:sp3d>
            </c:spPr>
          </c:dPt>
          <c:dPt>
            <c:idx val="99"/>
            <c:bubble3D val="0"/>
            <c:spPr>
              <a:solidFill>
                <a:schemeClr val="accent4">
                  <a:lumMod val="70000"/>
                </a:schemeClr>
              </a:solidFill>
              <a:ln w="25400">
                <a:solidFill>
                  <a:schemeClr val="lt1"/>
                </a:solidFill>
              </a:ln>
              <a:effectLst/>
              <a:sp3d contourW="25400">
                <a:contourClr>
                  <a:schemeClr val="lt1"/>
                </a:contourClr>
              </a:sp3d>
            </c:spPr>
          </c:dPt>
          <c:dPt>
            <c:idx val="100"/>
            <c:bubble3D val="0"/>
            <c:spPr>
              <a:solidFill>
                <a:schemeClr val="accent5">
                  <a:lumMod val="70000"/>
                </a:schemeClr>
              </a:solidFill>
              <a:ln w="25400">
                <a:solidFill>
                  <a:schemeClr val="lt1"/>
                </a:solidFill>
              </a:ln>
              <a:effectLst/>
              <a:sp3d contourW="25400">
                <a:contourClr>
                  <a:schemeClr val="lt1"/>
                </a:contourClr>
              </a:sp3d>
            </c:spPr>
          </c:dPt>
          <c:dPt>
            <c:idx val="101"/>
            <c:bubble3D val="0"/>
            <c:spPr>
              <a:solidFill>
                <a:schemeClr val="accent6">
                  <a:lumMod val="70000"/>
                </a:schemeClr>
              </a:solidFill>
              <a:ln w="25400">
                <a:solidFill>
                  <a:schemeClr val="lt1"/>
                </a:solidFill>
              </a:ln>
              <a:effectLst/>
              <a:sp3d contourW="25400">
                <a:contourClr>
                  <a:schemeClr val="lt1"/>
                </a:contourClr>
              </a:sp3d>
            </c:spPr>
          </c:dPt>
          <c:dPt>
            <c:idx val="102"/>
            <c:bubble3D val="0"/>
            <c:spPr>
              <a:solidFill>
                <a:schemeClr val="accent1">
                  <a:lumMod val="50000"/>
                  <a:lumOff val="50000"/>
                </a:schemeClr>
              </a:solidFill>
              <a:ln w="25400">
                <a:solidFill>
                  <a:schemeClr val="lt1"/>
                </a:solidFill>
              </a:ln>
              <a:effectLst/>
              <a:sp3d contourW="25400">
                <a:contourClr>
                  <a:schemeClr val="lt1"/>
                </a:contourClr>
              </a:sp3d>
            </c:spPr>
          </c:dPt>
          <c:dPt>
            <c:idx val="103"/>
            <c:bubble3D val="0"/>
            <c:spPr>
              <a:solidFill>
                <a:schemeClr val="accent2">
                  <a:lumMod val="50000"/>
                  <a:lumOff val="50000"/>
                </a:schemeClr>
              </a:solidFill>
              <a:ln w="25400">
                <a:solidFill>
                  <a:schemeClr val="lt1"/>
                </a:solidFill>
              </a:ln>
              <a:effectLst/>
              <a:sp3d contourW="25400">
                <a:contourClr>
                  <a:schemeClr val="lt1"/>
                </a:contourClr>
              </a:sp3d>
            </c:spPr>
          </c:dPt>
          <c:dPt>
            <c:idx val="104"/>
            <c:bubble3D val="0"/>
            <c:spPr>
              <a:solidFill>
                <a:schemeClr val="accent3">
                  <a:lumMod val="50000"/>
                  <a:lumOff val="50000"/>
                </a:schemeClr>
              </a:solidFill>
              <a:ln w="25400">
                <a:solidFill>
                  <a:schemeClr val="lt1"/>
                </a:solidFill>
              </a:ln>
              <a:effectLst/>
              <a:sp3d contourW="25400">
                <a:contourClr>
                  <a:schemeClr val="lt1"/>
                </a:contourClr>
              </a:sp3d>
            </c:spPr>
          </c:dPt>
          <c:dPt>
            <c:idx val="105"/>
            <c:bubble3D val="0"/>
            <c:spPr>
              <a:solidFill>
                <a:schemeClr val="accent4">
                  <a:lumMod val="50000"/>
                  <a:lumOff val="50000"/>
                </a:schemeClr>
              </a:solidFill>
              <a:ln w="25400">
                <a:solidFill>
                  <a:schemeClr val="lt1"/>
                </a:solidFill>
              </a:ln>
              <a:effectLst/>
              <a:sp3d contourW="25400">
                <a:contourClr>
                  <a:schemeClr val="lt1"/>
                </a:contourClr>
              </a:sp3d>
            </c:spPr>
          </c:dPt>
          <c:dPt>
            <c:idx val="106"/>
            <c:bubble3D val="0"/>
            <c:spPr>
              <a:solidFill>
                <a:schemeClr val="accent5">
                  <a:lumMod val="50000"/>
                  <a:lumOff val="50000"/>
                </a:schemeClr>
              </a:solidFill>
              <a:ln w="25400">
                <a:solidFill>
                  <a:schemeClr val="lt1"/>
                </a:solidFill>
              </a:ln>
              <a:effectLst/>
              <a:sp3d contourW="25400">
                <a:contourClr>
                  <a:schemeClr val="lt1"/>
                </a:contourClr>
              </a:sp3d>
            </c:spPr>
          </c:dPt>
          <c:dPt>
            <c:idx val="107"/>
            <c:bubble3D val="0"/>
            <c:spPr>
              <a:solidFill>
                <a:schemeClr val="accent6">
                  <a:lumMod val="50000"/>
                  <a:lumOff val="50000"/>
                </a:schemeClr>
              </a:solidFill>
              <a:ln w="25400">
                <a:solidFill>
                  <a:schemeClr val="lt1"/>
                </a:solidFill>
              </a:ln>
              <a:effectLst/>
              <a:sp3d contourW="25400">
                <a:contourClr>
                  <a:schemeClr val="lt1"/>
                </a:contourClr>
              </a:sp3d>
            </c:spPr>
          </c:dPt>
          <c:dPt>
            <c:idx val="108"/>
            <c:bubble3D val="0"/>
            <c:spPr>
              <a:solidFill>
                <a:schemeClr val="accent1"/>
              </a:solidFill>
              <a:ln w="25400">
                <a:solidFill>
                  <a:schemeClr val="lt1"/>
                </a:solidFill>
              </a:ln>
              <a:effectLst/>
              <a:sp3d contourW="25400">
                <a:contourClr>
                  <a:schemeClr val="lt1"/>
                </a:contourClr>
              </a:sp3d>
            </c:spPr>
          </c:dPt>
          <c:dPt>
            <c:idx val="109"/>
            <c:bubble3D val="0"/>
            <c:spPr>
              <a:solidFill>
                <a:schemeClr val="accent2"/>
              </a:solidFill>
              <a:ln w="25400">
                <a:solidFill>
                  <a:schemeClr val="lt1"/>
                </a:solidFill>
              </a:ln>
              <a:effectLst/>
              <a:sp3d contourW="25400">
                <a:contourClr>
                  <a:schemeClr val="lt1"/>
                </a:contourClr>
              </a:sp3d>
            </c:spPr>
          </c:dPt>
          <c:dPt>
            <c:idx val="110"/>
            <c:bubble3D val="0"/>
            <c:spPr>
              <a:solidFill>
                <a:schemeClr val="accent3"/>
              </a:solidFill>
              <a:ln w="25400">
                <a:solidFill>
                  <a:schemeClr val="lt1"/>
                </a:solidFill>
              </a:ln>
              <a:effectLst/>
              <a:sp3d contourW="25400">
                <a:contourClr>
                  <a:schemeClr val="lt1"/>
                </a:contourClr>
              </a:sp3d>
            </c:spPr>
          </c:dPt>
          <c:dPt>
            <c:idx val="111"/>
            <c:bubble3D val="0"/>
            <c:spPr>
              <a:solidFill>
                <a:schemeClr val="accent4"/>
              </a:solidFill>
              <a:ln w="25400">
                <a:solidFill>
                  <a:schemeClr val="lt1"/>
                </a:solidFill>
              </a:ln>
              <a:effectLst/>
              <a:sp3d contourW="25400">
                <a:contourClr>
                  <a:schemeClr val="lt1"/>
                </a:contourClr>
              </a:sp3d>
            </c:spPr>
          </c:dPt>
          <c:dPt>
            <c:idx val="112"/>
            <c:bubble3D val="0"/>
            <c:spPr>
              <a:solidFill>
                <a:schemeClr val="accent5"/>
              </a:solidFill>
              <a:ln w="25400">
                <a:solidFill>
                  <a:schemeClr val="lt1"/>
                </a:solidFill>
              </a:ln>
              <a:effectLst/>
              <a:sp3d contourW="25400">
                <a:contourClr>
                  <a:schemeClr val="lt1"/>
                </a:contourClr>
              </a:sp3d>
            </c:spPr>
          </c:dPt>
          <c:cat>
            <c:strRef>
              <c:f>Sheet2!$B$45:$B$158</c:f>
              <c:strCache>
                <c:ptCount val="113"/>
                <c:pt idx="0">
                  <c:v>-</c:v>
                </c:pt>
                <c:pt idx="1">
                  <c:v>,</c:v>
                </c:pt>
                <c:pt idx="2">
                  <c:v>.</c:v>
                </c:pt>
                <c:pt idx="3">
                  <c:v>...</c:v>
                </c:pt>
                <c:pt idx="4">
                  <c:v>Alimente uscate</c:v>
                </c:pt>
                <c:pt idx="5">
                  <c:v>Alimentele care se arunca sunt,de obicei,cele care s au stricat si nu mai pot fi mancate.
(din cauza excesului de alimente cumpărate)</c:v>
                </c:pt>
                <c:pt idx="6">
                  <c:v>Alimentele ce nu au o perioada lunga de utilizare .</c:v>
                </c:pt>
                <c:pt idx="7">
                  <c:v>Alimentele stricate</c:v>
                </c:pt>
                <c:pt idx="8">
                  <c:v>Ambalaje</c:v>
                </c:pt>
                <c:pt idx="9">
                  <c:v>Ambalaje/ peturi</c:v>
                </c:pt>
                <c:pt idx="10">
                  <c:v>apa</c:v>
                </c:pt>
                <c:pt idx="11">
                  <c:v>Aproape orice</c:v>
                </c:pt>
                <c:pt idx="12">
                  <c:v>Branzeturi</c:v>
                </c:pt>
                <c:pt idx="13">
                  <c:v>carne</c:v>
                </c:pt>
                <c:pt idx="14">
                  <c:v>Carne , pâine</c:v>
                </c:pt>
                <c:pt idx="15">
                  <c:v>Carne de sarbatori</c:v>
                </c:pt>
                <c:pt idx="16">
                  <c:v>Carne pâine</c:v>
                </c:pt>
                <c:pt idx="17">
                  <c:v>Carne
</c:v>
                </c:pt>
                <c:pt idx="18">
                  <c:v>Carnea</c:v>
                </c:pt>
                <c:pt idx="19">
                  <c:v>Carnea stricata 
</c:v>
                </c:pt>
                <c:pt idx="20">
                  <c:v>Cărnuri</c:v>
                </c:pt>
                <c:pt idx="21">
                  <c:v>Cartofi prăjiți, borș...</c:v>
                </c:pt>
                <c:pt idx="22">
                  <c:v>Cartofii</c:v>
                </c:pt>
                <c:pt idx="23">
                  <c:v>Carton,bidoane,hârtie</c:v>
                </c:pt>
                <c:pt idx="24">
                  <c:v>Cereals,paste</c:v>
                </c:pt>
                <c:pt idx="25">
                  <c:v>Ciorba</c:v>
                </c:pt>
                <c:pt idx="26">
                  <c:v>Ciorbă</c:v>
                </c:pt>
                <c:pt idx="27">
                  <c:v>Ciorba, mezeluri</c:v>
                </c:pt>
                <c:pt idx="28">
                  <c:v>Ciorba, tocăniță, pește</c:v>
                </c:pt>
                <c:pt idx="29">
                  <c:v>Conserve</c:v>
                </c:pt>
                <c:pt idx="30">
                  <c:v>conserve , pungi plastic</c:v>
                </c:pt>
                <c:pt idx="31">
                  <c:v>Conservele, alimentele din produse animale</c:v>
                </c:pt>
                <c:pt idx="32">
                  <c:v>Fructe</c:v>
                </c:pt>
                <c:pt idx="33">
                  <c:v>fructe expirate (banane)</c:v>
                </c:pt>
                <c:pt idx="34">
                  <c:v>Fructe, iaurturi, mancare gatita, carnea</c:v>
                </c:pt>
                <c:pt idx="35">
                  <c:v>fructe, legume</c:v>
                </c:pt>
                <c:pt idx="36">
                  <c:v>Fructe, legume,lapte</c:v>
                </c:pt>
                <c:pt idx="37">
                  <c:v>Fructe,legume</c:v>
                </c:pt>
                <c:pt idx="38">
                  <c:v>Fructele</c:v>
                </c:pt>
                <c:pt idx="39">
                  <c:v>Hârtie</c:v>
                </c:pt>
                <c:pt idx="40">
                  <c:v>Iaurturile, în general cele care au termen de valabilitate scurt</c:v>
                </c:pt>
                <c:pt idx="41">
                  <c:v>La mine acasa nu se arunca daca ramane ceva prin frigider se da la caine</c:v>
                </c:pt>
                <c:pt idx="42">
                  <c:v>La mine acasa se cumpara cat este nevoie si nu se arunca alimente.</c:v>
                </c:pt>
                <c:pt idx="43">
                  <c:v>Lactate</c:v>
                </c:pt>
                <c:pt idx="44">
                  <c:v>Lactate, legume, fructe, carne</c:v>
                </c:pt>
                <c:pt idx="45">
                  <c:v>Lactatele</c:v>
                </c:pt>
                <c:pt idx="46">
                  <c:v>Lapte, carne</c:v>
                </c:pt>
                <c:pt idx="47">
                  <c:v>Lapte, făină, mălai</c:v>
                </c:pt>
                <c:pt idx="48">
                  <c:v>Laptele</c:v>
                </c:pt>
                <c:pt idx="49">
                  <c:v>Legume</c:v>
                </c:pt>
                <c:pt idx="50">
                  <c:v>Legume si fructe</c:v>
                </c:pt>
                <c:pt idx="51">
                  <c:v>Legume, fructe, paine</c:v>
                </c:pt>
                <c:pt idx="52">
                  <c:v>Legume, lactate</c:v>
                </c:pt>
                <c:pt idx="53">
                  <c:v>legumele</c:v>
                </c:pt>
                <c:pt idx="54">
                  <c:v>Mâncare gatita in cantități mari gen ciorbe, tocanite</c:v>
                </c:pt>
                <c:pt idx="55">
                  <c:v>Mâncare gatita, ce ramane 
</c:v>
                </c:pt>
                <c:pt idx="56">
                  <c:v>Mancare gatita, legume</c:v>
                </c:pt>
                <c:pt idx="57">
                  <c:v>Mancare in exces</c:v>
                </c:pt>
                <c:pt idx="58">
                  <c:v>Mâncare preparata rămasă neconsumata.</c:v>
                </c:pt>
                <c:pt idx="59">
                  <c:v>Mancarea</c:v>
                </c:pt>
                <c:pt idx="60">
                  <c:v>Mâncarea</c:v>
                </c:pt>
                <c:pt idx="61">
                  <c:v>Mancarea făcută in exces</c:v>
                </c:pt>
                <c:pt idx="62">
                  <c:v>mancarea gatita</c:v>
                </c:pt>
                <c:pt idx="63">
                  <c:v>mancarea gătită</c:v>
                </c:pt>
                <c:pt idx="64">
                  <c:v>Mâncarea gatita</c:v>
                </c:pt>
                <c:pt idx="65">
                  <c:v>Mâncarea gătită</c:v>
                </c:pt>
                <c:pt idx="66">
                  <c:v>Mâncarea gatita care nu o mai mănâncă nimen</c:v>
                </c:pt>
                <c:pt idx="67">
                  <c:v>Mâncarea gătită, legumele</c:v>
                </c:pt>
                <c:pt idx="68">
                  <c:v>Mâncarea precum cea gătită mai ales de sărbători</c:v>
                </c:pt>
                <c:pt idx="69">
                  <c:v>Mezeluri.</c:v>
                </c:pt>
                <c:pt idx="70">
                  <c:v>Nimic</c:v>
                </c:pt>
                <c:pt idx="71">
                  <c:v>Noi incercam pe cat posibil sa nu facem risipa</c:v>
                </c:pt>
                <c:pt idx="72">
                  <c:v>nu arunc alimente ...</c:v>
                </c:pt>
                <c:pt idx="73">
                  <c:v>Nu există exemple.</c:v>
                </c:pt>
                <c:pt idx="74">
                  <c:v>Nu prea aruncam</c:v>
                </c:pt>
                <c:pt idx="75">
                  <c:v>Nu se arunca</c:v>
                </c:pt>
                <c:pt idx="76">
                  <c:v>Nu se aruncă alimente</c:v>
                </c:pt>
                <c:pt idx="77">
                  <c:v>Nu se aruncă
</c:v>
                </c:pt>
                <c:pt idx="78">
                  <c:v>Nu stiu</c:v>
                </c:pt>
                <c:pt idx="79">
                  <c:v>nu știu</c:v>
                </c:pt>
                <c:pt idx="80">
                  <c:v>Orice</c:v>
                </c:pt>
                <c:pt idx="81">
                  <c:v>oua</c:v>
                </c:pt>
                <c:pt idx="82">
                  <c:v>Păi de exemplu,Pastele , Borşul , pireul, tocănița de cartofi, varza fiartă, dulciurile</c:v>
                </c:pt>
                <c:pt idx="83">
                  <c:v>paine</c:v>
                </c:pt>
                <c:pt idx="84">
                  <c:v>Pâine</c:v>
                </c:pt>
                <c:pt idx="85">
                  <c:v>Pâine, carne</c:v>
                </c:pt>
                <c:pt idx="86">
                  <c:v>Paine, lapte,</c:v>
                </c:pt>
                <c:pt idx="87">
                  <c:v>paine, legume</c:v>
                </c:pt>
                <c:pt idx="88">
                  <c:v>Pâine, pate, brânză, carne(foarte rar)</c:v>
                </c:pt>
                <c:pt idx="89">
                  <c:v>Painea</c:v>
                </c:pt>
                <c:pt idx="90">
                  <c:v>Pâinea</c:v>
                </c:pt>
                <c:pt idx="91">
                  <c:v>Pâinea , lactate</c:v>
                </c:pt>
                <c:pt idx="92">
                  <c:v>Painea după ce se strica</c:v>
                </c:pt>
                <c:pt idx="93">
                  <c:v>painea si legumele</c:v>
                </c:pt>
                <c:pt idx="94">
                  <c:v>Pâinea, lactatele, mezelurile expirate</c:v>
                </c:pt>
                <c:pt idx="95">
                  <c:v>Pâinea, manacare pregătită care nu se mai mănâncă, etc.</c:v>
                </c:pt>
                <c:pt idx="96">
                  <c:v>Painea, mancare gatita</c:v>
                </c:pt>
                <c:pt idx="97">
                  <c:v>Pâinea, tocăniță etc</c:v>
                </c:pt>
                <c:pt idx="98">
                  <c:v>Pateu , salam,cașcaval,rosi,</c:v>
                </c:pt>
                <c:pt idx="99">
                  <c:v>Pateuri, pâine, legume</c:v>
                </c:pt>
                <c:pt idx="100">
                  <c:v>Plastic</c:v>
                </c:pt>
                <c:pt idx="101">
                  <c:v>Preparate lichide</c:v>
                </c:pt>
                <c:pt idx="102">
                  <c:v>produse de panificație</c:v>
                </c:pt>
                <c:pt idx="103">
                  <c:v>Produsele de panificație</c:v>
                </c:pt>
                <c:pt idx="104">
                  <c:v>Resturi de alimente</c:v>
                </c:pt>
                <c:pt idx="105">
                  <c:v>Resturi de fructe sau legume</c:v>
                </c:pt>
                <c:pt idx="106">
                  <c:v>Resturi de mâncare gătită</c:v>
                </c:pt>
                <c:pt idx="107">
                  <c:v>resturi de mancare gatita si din cea preparata si cumparata din supermarketuri</c:v>
                </c:pt>
                <c:pt idx="108">
                  <c:v>resturile de mâncare</c:v>
                </c:pt>
                <c:pt idx="109">
                  <c:v>Salata</c:v>
                </c:pt>
                <c:pt idx="110">
                  <c:v>uc</c:v>
                </c:pt>
                <c:pt idx="111">
                  <c:v>Ulei</c:v>
                </c:pt>
                <c:pt idx="112">
                  <c:v>Ulei, salată, borș, etc</c:v>
                </c:pt>
              </c:strCache>
            </c:strRef>
          </c:cat>
          <c:val>
            <c:numRef>
              <c:f>Sheet2!$C$45:$C$158</c:f>
              <c:numCache>
                <c:formatCode>General</c:formatCode>
                <c:ptCount val="113"/>
                <c:pt idx="0">
                  <c:v>5</c:v>
                </c:pt>
                <c:pt idx="1">
                  <c:v>1</c:v>
                </c:pt>
                <c:pt idx="2">
                  <c:v>7</c:v>
                </c:pt>
                <c:pt idx="3">
                  <c:v>1</c:v>
                </c:pt>
                <c:pt idx="4">
                  <c:v>1</c:v>
                </c:pt>
                <c:pt idx="5">
                  <c:v>1</c:v>
                </c:pt>
                <c:pt idx="6">
                  <c:v>1</c:v>
                </c:pt>
                <c:pt idx="7">
                  <c:v>1</c:v>
                </c:pt>
                <c:pt idx="8">
                  <c:v>2</c:v>
                </c:pt>
                <c:pt idx="9">
                  <c:v>1</c:v>
                </c:pt>
                <c:pt idx="10">
                  <c:v>1</c:v>
                </c:pt>
                <c:pt idx="11">
                  <c:v>1</c:v>
                </c:pt>
                <c:pt idx="12">
                  <c:v>1</c:v>
                </c:pt>
                <c:pt idx="13">
                  <c:v>5</c:v>
                </c:pt>
                <c:pt idx="14">
                  <c:v>1</c:v>
                </c:pt>
                <c:pt idx="15">
                  <c:v>1</c:v>
                </c:pt>
                <c:pt idx="16">
                  <c:v>1</c:v>
                </c:pt>
                <c:pt idx="17">
                  <c:v>1</c:v>
                </c:pt>
                <c:pt idx="18">
                  <c:v>2</c:v>
                </c:pt>
                <c:pt idx="19">
                  <c:v>1</c:v>
                </c:pt>
                <c:pt idx="20">
                  <c:v>1</c:v>
                </c:pt>
                <c:pt idx="21">
                  <c:v>1</c:v>
                </c:pt>
                <c:pt idx="22">
                  <c:v>1</c:v>
                </c:pt>
                <c:pt idx="23">
                  <c:v>1</c:v>
                </c:pt>
                <c:pt idx="24">
                  <c:v>1</c:v>
                </c:pt>
                <c:pt idx="25">
                  <c:v>6</c:v>
                </c:pt>
                <c:pt idx="26">
                  <c:v>1</c:v>
                </c:pt>
                <c:pt idx="27">
                  <c:v>1</c:v>
                </c:pt>
                <c:pt idx="28">
                  <c:v>1</c:v>
                </c:pt>
                <c:pt idx="29">
                  <c:v>3</c:v>
                </c:pt>
                <c:pt idx="30">
                  <c:v>1</c:v>
                </c:pt>
                <c:pt idx="31">
                  <c:v>1</c:v>
                </c:pt>
                <c:pt idx="32">
                  <c:v>1</c:v>
                </c:pt>
                <c:pt idx="33">
                  <c:v>1</c:v>
                </c:pt>
                <c:pt idx="34">
                  <c:v>1</c:v>
                </c:pt>
                <c:pt idx="35">
                  <c:v>1</c:v>
                </c:pt>
                <c:pt idx="36">
                  <c:v>1</c:v>
                </c:pt>
                <c:pt idx="37">
                  <c:v>1</c:v>
                </c:pt>
                <c:pt idx="38">
                  <c:v>3</c:v>
                </c:pt>
                <c:pt idx="39">
                  <c:v>1</c:v>
                </c:pt>
                <c:pt idx="40">
                  <c:v>1</c:v>
                </c:pt>
                <c:pt idx="41">
                  <c:v>1</c:v>
                </c:pt>
                <c:pt idx="42">
                  <c:v>1</c:v>
                </c:pt>
                <c:pt idx="43">
                  <c:v>1</c:v>
                </c:pt>
                <c:pt idx="44">
                  <c:v>1</c:v>
                </c:pt>
                <c:pt idx="45">
                  <c:v>2</c:v>
                </c:pt>
                <c:pt idx="46">
                  <c:v>1</c:v>
                </c:pt>
                <c:pt idx="47">
                  <c:v>1</c:v>
                </c:pt>
                <c:pt idx="48">
                  <c:v>1</c:v>
                </c:pt>
                <c:pt idx="49">
                  <c:v>7</c:v>
                </c:pt>
                <c:pt idx="50">
                  <c:v>2</c:v>
                </c:pt>
                <c:pt idx="51">
                  <c:v>1</c:v>
                </c:pt>
                <c:pt idx="52">
                  <c:v>1</c:v>
                </c:pt>
                <c:pt idx="53">
                  <c:v>2</c:v>
                </c:pt>
                <c:pt idx="54">
                  <c:v>1</c:v>
                </c:pt>
                <c:pt idx="55">
                  <c:v>1</c:v>
                </c:pt>
                <c:pt idx="56">
                  <c:v>1</c:v>
                </c:pt>
                <c:pt idx="57">
                  <c:v>1</c:v>
                </c:pt>
                <c:pt idx="58">
                  <c:v>1</c:v>
                </c:pt>
                <c:pt idx="59">
                  <c:v>1</c:v>
                </c:pt>
                <c:pt idx="60">
                  <c:v>1</c:v>
                </c:pt>
                <c:pt idx="61">
                  <c:v>1</c:v>
                </c:pt>
                <c:pt idx="62">
                  <c:v>1</c:v>
                </c:pt>
                <c:pt idx="63">
                  <c:v>1</c:v>
                </c:pt>
                <c:pt idx="64">
                  <c:v>1</c:v>
                </c:pt>
                <c:pt idx="65">
                  <c:v>3</c:v>
                </c:pt>
                <c:pt idx="66">
                  <c:v>1</c:v>
                </c:pt>
                <c:pt idx="67">
                  <c:v>1</c:v>
                </c:pt>
                <c:pt idx="68">
                  <c:v>1</c:v>
                </c:pt>
                <c:pt idx="69">
                  <c:v>1</c:v>
                </c:pt>
                <c:pt idx="70">
                  <c:v>1</c:v>
                </c:pt>
                <c:pt idx="71">
                  <c:v>1</c:v>
                </c:pt>
                <c:pt idx="72">
                  <c:v>1</c:v>
                </c:pt>
                <c:pt idx="73">
                  <c:v>1</c:v>
                </c:pt>
                <c:pt idx="74">
                  <c:v>1</c:v>
                </c:pt>
                <c:pt idx="75">
                  <c:v>1</c:v>
                </c:pt>
                <c:pt idx="76">
                  <c:v>1</c:v>
                </c:pt>
                <c:pt idx="77">
                  <c:v>1</c:v>
                </c:pt>
                <c:pt idx="78">
                  <c:v>1</c:v>
                </c:pt>
                <c:pt idx="79">
                  <c:v>2</c:v>
                </c:pt>
                <c:pt idx="80">
                  <c:v>1</c:v>
                </c:pt>
                <c:pt idx="81">
                  <c:v>1</c:v>
                </c:pt>
                <c:pt idx="82">
                  <c:v>1</c:v>
                </c:pt>
                <c:pt idx="83">
                  <c:v>9</c:v>
                </c:pt>
                <c:pt idx="84">
                  <c:v>3</c:v>
                </c:pt>
                <c:pt idx="85">
                  <c:v>1</c:v>
                </c:pt>
                <c:pt idx="86">
                  <c:v>1</c:v>
                </c:pt>
                <c:pt idx="87">
                  <c:v>1</c:v>
                </c:pt>
                <c:pt idx="88">
                  <c:v>1</c:v>
                </c:pt>
                <c:pt idx="89">
                  <c:v>10</c:v>
                </c:pt>
                <c:pt idx="90">
                  <c:v>14</c:v>
                </c:pt>
                <c:pt idx="91">
                  <c:v>1</c:v>
                </c:pt>
                <c:pt idx="92">
                  <c:v>1</c:v>
                </c:pt>
                <c:pt idx="93">
                  <c:v>1</c:v>
                </c:pt>
                <c:pt idx="94">
                  <c:v>1</c:v>
                </c:pt>
                <c:pt idx="95">
                  <c:v>1</c:v>
                </c:pt>
                <c:pt idx="96">
                  <c:v>1</c:v>
                </c:pt>
                <c:pt idx="97">
                  <c:v>1</c:v>
                </c:pt>
                <c:pt idx="98">
                  <c:v>1</c:v>
                </c:pt>
                <c:pt idx="99">
                  <c:v>1</c:v>
                </c:pt>
                <c:pt idx="100">
                  <c:v>1</c:v>
                </c:pt>
                <c:pt idx="101">
                  <c:v>1</c:v>
                </c:pt>
                <c:pt idx="102">
                  <c:v>1</c:v>
                </c:pt>
                <c:pt idx="103">
                  <c:v>1</c:v>
                </c:pt>
                <c:pt idx="104">
                  <c:v>1</c:v>
                </c:pt>
                <c:pt idx="105">
                  <c:v>1</c:v>
                </c:pt>
                <c:pt idx="106">
                  <c:v>1</c:v>
                </c:pt>
                <c:pt idx="107">
                  <c:v>1</c:v>
                </c:pt>
                <c:pt idx="108">
                  <c:v>1</c:v>
                </c:pt>
                <c:pt idx="109">
                  <c:v>1</c:v>
                </c:pt>
                <c:pt idx="110">
                  <c:v>1</c:v>
                </c:pt>
                <c:pt idx="111">
                  <c:v>1</c:v>
                </c:pt>
                <c:pt idx="112">
                  <c:v>1</c:v>
                </c:pt>
              </c:numCache>
            </c:numRef>
          </c:val>
          <c:extLst xmlns:c16r2="http://schemas.microsoft.com/office/drawing/2015/06/chart">
            <c:ext xmlns:c16="http://schemas.microsoft.com/office/drawing/2014/chart" uri="{C3380CC4-5D6E-409C-BE32-E72D297353CC}">
              <c16:uniqueId val="{00000000-4C0B-4128-8052-12FA124C0015}"/>
            </c:ext>
          </c:extLst>
        </c:ser>
        <c:dLbls>
          <c:showLegendKey val="0"/>
          <c:showVal val="0"/>
          <c:showCatName val="0"/>
          <c:showSerName val="0"/>
          <c:showPercent val="0"/>
          <c:showBubbleSize val="0"/>
          <c:showLeaderLines val="0"/>
        </c:dLbls>
      </c:pie3D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[Rezultate sondaj final.xlsx]Sheet2!PivotTable4</c:name>
    <c:fmtId val="4"/>
  </c:pivotSource>
  <c:chart>
    <c:autoTitleDeleted val="1"/>
    <c:pivotFmts>
      <c:pivotFmt>
        <c:idx val="0"/>
        <c:marker>
          <c:symbol val="none"/>
        </c:marker>
        <c:dLbl>
          <c:idx val="0"/>
          <c:delete val="1"/>
          <c:extLst xmlns:c16r2="http://schemas.microsoft.com/office/drawing/2015/06/chart">
            <c:ext xmlns:c15="http://schemas.microsoft.com/office/drawing/2012/chart" uri="{CE6537A1-D6FC-4f65-9D91-7224C49458BB}"/>
          </c:extLst>
        </c:dLbl>
      </c:pivotFmt>
      <c:pivotFmt>
        <c:idx val="1"/>
        <c:spPr>
          <a:solidFill>
            <a:schemeClr val="accent1"/>
          </a:solidFill>
          <a:ln w="25400">
            <a:solidFill>
              <a:schemeClr val="lt1"/>
            </a:solidFill>
          </a:ln>
          <a:effectLst/>
          <a:sp3d contourW="25400">
            <a:contourClr>
              <a:schemeClr val="lt1"/>
            </a:contourClr>
          </a:sp3d>
        </c:spPr>
      </c:pivotFmt>
      <c:pivotFmt>
        <c:idx val="2"/>
        <c:spPr>
          <a:solidFill>
            <a:schemeClr val="accent2"/>
          </a:solidFill>
          <a:ln w="25400">
            <a:solidFill>
              <a:schemeClr val="lt1"/>
            </a:solidFill>
          </a:ln>
          <a:effectLst/>
          <a:sp3d contourW="25400">
            <a:contourClr>
              <a:schemeClr val="lt1"/>
            </a:contourClr>
          </a:sp3d>
        </c:spPr>
      </c:pivotFmt>
      <c:pivotFmt>
        <c:idx val="3"/>
        <c:spPr>
          <a:solidFill>
            <a:schemeClr val="accent3"/>
          </a:solidFill>
          <a:ln w="25400">
            <a:solidFill>
              <a:schemeClr val="lt1"/>
            </a:solidFill>
          </a:ln>
          <a:effectLst/>
          <a:sp3d contourW="25400">
            <a:contourClr>
              <a:schemeClr val="lt1"/>
            </a:contourClr>
          </a:sp3d>
        </c:spPr>
      </c:pivotFmt>
    </c:pivotFmts>
    <c:view3D>
      <c:rotX val="30"/>
      <c:rotY val="0"/>
      <c:depthPercent val="100"/>
      <c:rAngAx val="0"/>
      <c:perspective val="3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Sheet2!$C$161</c:f>
              <c:strCache>
                <c:ptCount val="1"/>
                <c:pt idx="0">
                  <c:v>Total</c:v>
                </c:pt>
              </c:strCache>
            </c:strRef>
          </c:tx>
          <c:dPt>
            <c:idx val="0"/>
            <c:bubble3D val="0"/>
            <c:spPr>
              <a:solidFill>
                <a:schemeClr val="accent1"/>
              </a:solidFill>
              <a:ln w="25400">
                <a:solidFill>
                  <a:schemeClr val="lt1"/>
                </a:solidFill>
              </a:ln>
              <a:effectLst/>
              <a:sp3d contourW="25400">
                <a:contourClr>
                  <a:schemeClr val="lt1"/>
                </a:contourClr>
              </a:sp3d>
            </c:spPr>
          </c:dPt>
          <c:dPt>
            <c:idx val="1"/>
            <c:bubble3D val="0"/>
            <c:spPr>
              <a:solidFill>
                <a:schemeClr val="accent2"/>
              </a:solidFill>
              <a:ln w="25400">
                <a:solidFill>
                  <a:schemeClr val="lt1"/>
                </a:solidFill>
              </a:ln>
              <a:effectLst/>
              <a:sp3d contourW="25400">
                <a:contourClr>
                  <a:schemeClr val="lt1"/>
                </a:contourClr>
              </a:sp3d>
            </c:spPr>
          </c:dPt>
          <c:dPt>
            <c:idx val="2"/>
            <c:bubble3D val="0"/>
            <c:spPr>
              <a:solidFill>
                <a:schemeClr val="accent3"/>
              </a:solidFill>
              <a:ln w="25400">
                <a:solidFill>
                  <a:schemeClr val="lt1"/>
                </a:solidFill>
              </a:ln>
              <a:effectLst/>
              <a:sp3d contourW="25400">
                <a:contourClr>
                  <a:schemeClr val="lt1"/>
                </a:contourClr>
              </a:sp3d>
            </c:spPr>
          </c:dPt>
          <c:cat>
            <c:strRef>
              <c:f>Sheet2!$B$162:$B$165</c:f>
              <c:strCache>
                <c:ptCount val="3"/>
                <c:pt idx="0">
                  <c:v>a. cumpărăm mai mult decât avem nevoie</c:v>
                </c:pt>
                <c:pt idx="1">
                  <c:v>b. plecăm nemâncaţi la cumpărături</c:v>
                </c:pt>
                <c:pt idx="2">
                  <c:v>c. suntem atraşi de reduceri /oferte la diferite produse</c:v>
                </c:pt>
              </c:strCache>
            </c:strRef>
          </c:cat>
          <c:val>
            <c:numRef>
              <c:f>Sheet2!$C$162:$C$165</c:f>
              <c:numCache>
                <c:formatCode>General</c:formatCode>
                <c:ptCount val="3"/>
                <c:pt idx="0">
                  <c:v>146</c:v>
                </c:pt>
                <c:pt idx="1">
                  <c:v>11</c:v>
                </c:pt>
                <c:pt idx="2">
                  <c:v>25</c:v>
                </c:pt>
              </c:numCache>
            </c:numRef>
          </c:val>
          <c:extLst xmlns:c16r2="http://schemas.microsoft.com/office/drawing/2015/06/chart">
            <c:ext xmlns:c16="http://schemas.microsoft.com/office/drawing/2014/chart" uri="{C3380CC4-5D6E-409C-BE32-E72D297353CC}">
              <c16:uniqueId val="{00000000-2241-4BB9-8170-65B765E2755D}"/>
            </c:ext>
          </c:extLst>
        </c:ser>
        <c:dLbls>
          <c:showLegendKey val="0"/>
          <c:showVal val="0"/>
          <c:showCatName val="0"/>
          <c:showSerName val="0"/>
          <c:showPercent val="0"/>
          <c:showBubbleSize val="0"/>
          <c:showLeaderLines val="0"/>
        </c:dLbls>
      </c:pie3D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[Rezultate sondaj final.xlsx]Sheet2!PivotTable5</c:name>
    <c:fmtId val="3"/>
  </c:pivotSource>
  <c:chart>
    <c:autoTitleDeleted val="1"/>
    <c:pivotFmts>
      <c:pivotFmt>
        <c:idx val="0"/>
        <c:marker>
          <c:symbol val="none"/>
        </c:marker>
        <c:dLbl>
          <c:idx val="0"/>
          <c:delete val="1"/>
          <c:extLst xmlns:c16r2="http://schemas.microsoft.com/office/drawing/2015/06/chart">
            <c:ext xmlns:c15="http://schemas.microsoft.com/office/drawing/2012/chart" uri="{CE6537A1-D6FC-4f65-9D91-7224C49458BB}"/>
          </c:extLst>
        </c:dLbl>
      </c:pivotFmt>
      <c:pivotFmt>
        <c:idx val="1"/>
        <c:spPr>
          <a:solidFill>
            <a:schemeClr val="accent1"/>
          </a:solidFill>
          <a:ln w="25400">
            <a:solidFill>
              <a:schemeClr val="lt1"/>
            </a:solidFill>
          </a:ln>
          <a:effectLst/>
          <a:sp3d contourW="25400">
            <a:contourClr>
              <a:schemeClr val="lt1"/>
            </a:contourClr>
          </a:sp3d>
        </c:spPr>
      </c:pivotFmt>
      <c:pivotFmt>
        <c:idx val="2"/>
        <c:spPr>
          <a:solidFill>
            <a:schemeClr val="accent2"/>
          </a:solidFill>
          <a:ln w="25400">
            <a:solidFill>
              <a:schemeClr val="lt1"/>
            </a:solidFill>
          </a:ln>
          <a:effectLst/>
          <a:sp3d contourW="25400">
            <a:contourClr>
              <a:schemeClr val="lt1"/>
            </a:contourClr>
          </a:sp3d>
        </c:spPr>
      </c:pivotFmt>
      <c:pivotFmt>
        <c:idx val="3"/>
        <c:spPr>
          <a:solidFill>
            <a:schemeClr val="accent3"/>
          </a:solidFill>
          <a:ln w="25400">
            <a:solidFill>
              <a:schemeClr val="lt1"/>
            </a:solidFill>
          </a:ln>
          <a:effectLst/>
          <a:sp3d contourW="25400">
            <a:contourClr>
              <a:schemeClr val="lt1"/>
            </a:contourClr>
          </a:sp3d>
        </c:spPr>
      </c:pivotFmt>
    </c:pivotFmts>
    <c:view3D>
      <c:rotX val="30"/>
      <c:rotY val="0"/>
      <c:depthPercent val="100"/>
      <c:rAngAx val="0"/>
      <c:perspective val="3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Sheet2!$C$168</c:f>
              <c:strCache>
                <c:ptCount val="1"/>
                <c:pt idx="0">
                  <c:v>Total</c:v>
                </c:pt>
              </c:strCache>
            </c:strRef>
          </c:tx>
          <c:dPt>
            <c:idx val="0"/>
            <c:bubble3D val="0"/>
            <c:spPr>
              <a:solidFill>
                <a:schemeClr val="accent1"/>
              </a:solidFill>
              <a:ln w="25400">
                <a:solidFill>
                  <a:schemeClr val="lt1"/>
                </a:solidFill>
              </a:ln>
              <a:effectLst/>
              <a:sp3d contourW="25400">
                <a:contourClr>
                  <a:schemeClr val="lt1"/>
                </a:contourClr>
              </a:sp3d>
            </c:spPr>
          </c:dPt>
          <c:dPt>
            <c:idx val="1"/>
            <c:bubble3D val="0"/>
            <c:spPr>
              <a:solidFill>
                <a:schemeClr val="accent2"/>
              </a:solidFill>
              <a:ln w="25400">
                <a:solidFill>
                  <a:schemeClr val="lt1"/>
                </a:solidFill>
              </a:ln>
              <a:effectLst/>
              <a:sp3d contourW="25400">
                <a:contourClr>
                  <a:schemeClr val="lt1"/>
                </a:contourClr>
              </a:sp3d>
            </c:spPr>
          </c:dPt>
          <c:dPt>
            <c:idx val="2"/>
            <c:bubble3D val="0"/>
            <c:spPr>
              <a:solidFill>
                <a:schemeClr val="accent3"/>
              </a:solidFill>
              <a:ln w="25400">
                <a:solidFill>
                  <a:schemeClr val="lt1"/>
                </a:solidFill>
              </a:ln>
              <a:effectLst/>
              <a:sp3d contourW="25400">
                <a:contourClr>
                  <a:schemeClr val="lt1"/>
                </a:contourClr>
              </a:sp3d>
            </c:spPr>
          </c:dPt>
          <c:cat>
            <c:strRef>
              <c:f>Sheet2!$B$169:$B$172</c:f>
              <c:strCache>
                <c:ptCount val="3"/>
                <c:pt idx="0">
                  <c:v>a. da</c:v>
                </c:pt>
                <c:pt idx="1">
                  <c:v>b. nu</c:v>
                </c:pt>
                <c:pt idx="2">
                  <c:v>Uneori</c:v>
                </c:pt>
              </c:strCache>
            </c:strRef>
          </c:cat>
          <c:val>
            <c:numRef>
              <c:f>Sheet2!$C$169:$C$172</c:f>
              <c:numCache>
                <c:formatCode>General</c:formatCode>
                <c:ptCount val="3"/>
                <c:pt idx="0">
                  <c:v>130</c:v>
                </c:pt>
                <c:pt idx="1">
                  <c:v>51</c:v>
                </c:pt>
                <c:pt idx="2">
                  <c:v>1</c:v>
                </c:pt>
              </c:numCache>
            </c:numRef>
          </c:val>
          <c:extLst xmlns:c16r2="http://schemas.microsoft.com/office/drawing/2015/06/chart">
            <c:ext xmlns:c16="http://schemas.microsoft.com/office/drawing/2014/chart" uri="{C3380CC4-5D6E-409C-BE32-E72D297353CC}">
              <c16:uniqueId val="{00000000-C389-430C-BF57-08BE4CF15184}"/>
            </c:ext>
          </c:extLst>
        </c:ser>
        <c:dLbls>
          <c:showLegendKey val="0"/>
          <c:showVal val="0"/>
          <c:showCatName val="0"/>
          <c:showSerName val="0"/>
          <c:showPercent val="0"/>
          <c:showBubbleSize val="0"/>
          <c:showLeaderLines val="0"/>
        </c:dLbls>
      </c:pie3D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[Rezultate sondaj final.xlsx]Sheet2!PivotTable6</c:name>
    <c:fmtId val="4"/>
  </c:pivotSource>
  <c:chart>
    <c:autoTitleDeleted val="1"/>
    <c:pivotFmts>
      <c:pivotFmt>
        <c:idx val="0"/>
        <c:marker>
          <c:symbol val="none"/>
        </c:marker>
        <c:dLbl>
          <c:idx val="0"/>
          <c:delete val="1"/>
          <c:extLst xmlns:c16r2="http://schemas.microsoft.com/office/drawing/2015/06/chart">
            <c:ext xmlns:c15="http://schemas.microsoft.com/office/drawing/2012/chart" uri="{CE6537A1-D6FC-4f65-9D91-7224C49458BB}"/>
          </c:extLst>
        </c:dLbl>
      </c:pivotFmt>
      <c:pivotFmt>
        <c:idx val="1"/>
        <c:spPr>
          <a:solidFill>
            <a:schemeClr val="accent1"/>
          </a:solidFill>
          <a:ln w="25400">
            <a:solidFill>
              <a:schemeClr val="lt1"/>
            </a:solidFill>
          </a:ln>
          <a:effectLst/>
          <a:sp3d contourW="25400">
            <a:contourClr>
              <a:schemeClr val="lt1"/>
            </a:contourClr>
          </a:sp3d>
        </c:spPr>
      </c:pivotFmt>
      <c:pivotFmt>
        <c:idx val="2"/>
        <c:spPr>
          <a:solidFill>
            <a:schemeClr val="accent2"/>
          </a:solidFill>
          <a:ln w="25400">
            <a:solidFill>
              <a:schemeClr val="lt1"/>
            </a:solidFill>
          </a:ln>
          <a:effectLst/>
          <a:sp3d contourW="25400">
            <a:contourClr>
              <a:schemeClr val="lt1"/>
            </a:contourClr>
          </a:sp3d>
        </c:spPr>
      </c:pivotFmt>
      <c:pivotFmt>
        <c:idx val="3"/>
        <c:spPr>
          <a:solidFill>
            <a:schemeClr val="accent3"/>
          </a:solidFill>
          <a:ln w="25400">
            <a:solidFill>
              <a:schemeClr val="lt1"/>
            </a:solidFill>
          </a:ln>
          <a:effectLst/>
          <a:sp3d contourW="25400">
            <a:contourClr>
              <a:schemeClr val="lt1"/>
            </a:contourClr>
          </a:sp3d>
        </c:spPr>
      </c:pivotFmt>
      <c:pivotFmt>
        <c:idx val="4"/>
        <c:spPr>
          <a:solidFill>
            <a:schemeClr val="accent4"/>
          </a:solidFill>
          <a:ln w="25400">
            <a:solidFill>
              <a:schemeClr val="lt1"/>
            </a:solidFill>
          </a:ln>
          <a:effectLst/>
          <a:sp3d contourW="25400">
            <a:contourClr>
              <a:schemeClr val="lt1"/>
            </a:contourClr>
          </a:sp3d>
        </c:spPr>
      </c:pivotFmt>
      <c:pivotFmt>
        <c:idx val="5"/>
        <c:spPr>
          <a:solidFill>
            <a:schemeClr val="accent5"/>
          </a:solidFill>
          <a:ln w="25400">
            <a:solidFill>
              <a:schemeClr val="lt1"/>
            </a:solidFill>
          </a:ln>
          <a:effectLst/>
          <a:sp3d contourW="25400">
            <a:contourClr>
              <a:schemeClr val="lt1"/>
            </a:contourClr>
          </a:sp3d>
        </c:spPr>
      </c:pivotFmt>
    </c:pivotFmts>
    <c:view3D>
      <c:rotX val="30"/>
      <c:rotY val="0"/>
      <c:depthPercent val="100"/>
      <c:rAngAx val="0"/>
      <c:perspective val="3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Sheet2!$C$176</c:f>
              <c:strCache>
                <c:ptCount val="1"/>
                <c:pt idx="0">
                  <c:v>Total</c:v>
                </c:pt>
              </c:strCache>
            </c:strRef>
          </c:tx>
          <c:dPt>
            <c:idx val="0"/>
            <c:bubble3D val="0"/>
            <c:spPr>
              <a:solidFill>
                <a:schemeClr val="accent1"/>
              </a:solidFill>
              <a:ln w="25400">
                <a:solidFill>
                  <a:schemeClr val="lt1"/>
                </a:solidFill>
              </a:ln>
              <a:effectLst/>
              <a:sp3d contourW="25400">
                <a:contourClr>
                  <a:schemeClr val="lt1"/>
                </a:contourClr>
              </a:sp3d>
            </c:spPr>
          </c:dPt>
          <c:dPt>
            <c:idx val="1"/>
            <c:bubble3D val="0"/>
            <c:spPr>
              <a:solidFill>
                <a:schemeClr val="accent2"/>
              </a:solidFill>
              <a:ln w="25400">
                <a:solidFill>
                  <a:schemeClr val="lt1"/>
                </a:solidFill>
              </a:ln>
              <a:effectLst/>
              <a:sp3d contourW="25400">
                <a:contourClr>
                  <a:schemeClr val="lt1"/>
                </a:contourClr>
              </a:sp3d>
            </c:spPr>
          </c:dPt>
          <c:dPt>
            <c:idx val="2"/>
            <c:bubble3D val="0"/>
            <c:spPr>
              <a:solidFill>
                <a:schemeClr val="accent3"/>
              </a:solidFill>
              <a:ln w="25400">
                <a:solidFill>
                  <a:schemeClr val="lt1"/>
                </a:solidFill>
              </a:ln>
              <a:effectLst/>
              <a:sp3d contourW="25400">
                <a:contourClr>
                  <a:schemeClr val="lt1"/>
                </a:contourClr>
              </a:sp3d>
            </c:spPr>
          </c:dPt>
          <c:dPt>
            <c:idx val="3"/>
            <c:bubble3D val="0"/>
            <c:spPr>
              <a:solidFill>
                <a:schemeClr val="accent4"/>
              </a:solidFill>
              <a:ln w="25400">
                <a:solidFill>
                  <a:schemeClr val="lt1"/>
                </a:solidFill>
              </a:ln>
              <a:effectLst/>
              <a:sp3d contourW="25400">
                <a:contourClr>
                  <a:schemeClr val="lt1"/>
                </a:contourClr>
              </a:sp3d>
            </c:spPr>
          </c:dPt>
          <c:dPt>
            <c:idx val="4"/>
            <c:bubble3D val="0"/>
            <c:spPr>
              <a:solidFill>
                <a:schemeClr val="accent5"/>
              </a:solidFill>
              <a:ln w="25400">
                <a:solidFill>
                  <a:schemeClr val="lt1"/>
                </a:solidFill>
              </a:ln>
              <a:effectLst/>
              <a:sp3d contourW="25400">
                <a:contourClr>
                  <a:schemeClr val="lt1"/>
                </a:contourClr>
              </a:sp3d>
            </c:spPr>
          </c:dPt>
          <c:cat>
            <c:strRef>
              <c:f>Sheet2!$B$177:$B$182</c:f>
              <c:strCache>
                <c:ptCount val="5"/>
                <c:pt idx="0">
                  <c:v>a. da</c:v>
                </c:pt>
                <c:pt idx="1">
                  <c:v>b. nu</c:v>
                </c:pt>
                <c:pt idx="2">
                  <c:v>Câteodată</c:v>
                </c:pt>
                <c:pt idx="3">
                  <c:v>Nu chiar</c:v>
                </c:pt>
                <c:pt idx="4">
                  <c:v>Rareori</c:v>
                </c:pt>
              </c:strCache>
            </c:strRef>
          </c:cat>
          <c:val>
            <c:numRef>
              <c:f>Sheet2!$C$177:$C$182</c:f>
              <c:numCache>
                <c:formatCode>General</c:formatCode>
                <c:ptCount val="5"/>
                <c:pt idx="0">
                  <c:v>100</c:v>
                </c:pt>
                <c:pt idx="1">
                  <c:v>79</c:v>
                </c:pt>
                <c:pt idx="2">
                  <c:v>1</c:v>
                </c:pt>
                <c:pt idx="3">
                  <c:v>1</c:v>
                </c:pt>
                <c:pt idx="4">
                  <c:v>1</c:v>
                </c:pt>
              </c:numCache>
            </c:numRef>
          </c:val>
          <c:extLst xmlns:c16r2="http://schemas.microsoft.com/office/drawing/2015/06/chart">
            <c:ext xmlns:c16="http://schemas.microsoft.com/office/drawing/2014/chart" uri="{C3380CC4-5D6E-409C-BE32-E72D297353CC}">
              <c16:uniqueId val="{00000000-7CDB-48A7-9A8B-1712ADB39D7C}"/>
            </c:ext>
          </c:extLst>
        </c:ser>
        <c:dLbls>
          <c:showLegendKey val="0"/>
          <c:showVal val="0"/>
          <c:showCatName val="0"/>
          <c:showSerName val="0"/>
          <c:showPercent val="0"/>
          <c:showBubbleSize val="0"/>
          <c:showLeaderLines val="0"/>
        </c:dLbls>
      </c:pie3D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[Rezultate sondaj final.xlsx]Sheet2!PivotTable7</c:name>
    <c:fmtId val="2"/>
  </c:pivotSource>
  <c:chart>
    <c:autoTitleDeleted val="1"/>
    <c:pivotFmts>
      <c:pivotFmt>
        <c:idx val="0"/>
        <c:marker>
          <c:symbol val="none"/>
        </c:marker>
        <c:dLbl>
          <c:idx val="0"/>
          <c:delete val="1"/>
          <c:extLst xmlns:c16r2="http://schemas.microsoft.com/office/drawing/2015/06/chart">
            <c:ext xmlns:c15="http://schemas.microsoft.com/office/drawing/2012/chart" uri="{CE6537A1-D6FC-4f65-9D91-7224C49458BB}"/>
          </c:extLst>
        </c:dLbl>
      </c:pivotFmt>
      <c:pivotFmt>
        <c:idx val="1"/>
        <c:spPr>
          <a:solidFill>
            <a:schemeClr val="accent1"/>
          </a:solidFill>
          <a:ln w="25400">
            <a:solidFill>
              <a:schemeClr val="lt1"/>
            </a:solidFill>
          </a:ln>
          <a:effectLst/>
          <a:sp3d contourW="25400">
            <a:contourClr>
              <a:schemeClr val="lt1"/>
            </a:contourClr>
          </a:sp3d>
        </c:spPr>
      </c:pivotFmt>
      <c:pivotFmt>
        <c:idx val="2"/>
        <c:spPr>
          <a:solidFill>
            <a:schemeClr val="accent2"/>
          </a:solidFill>
          <a:ln w="25400">
            <a:solidFill>
              <a:schemeClr val="lt1"/>
            </a:solidFill>
          </a:ln>
          <a:effectLst/>
          <a:sp3d contourW="25400">
            <a:contourClr>
              <a:schemeClr val="lt1"/>
            </a:contourClr>
          </a:sp3d>
        </c:spPr>
      </c:pivotFmt>
      <c:pivotFmt>
        <c:idx val="3"/>
        <c:spPr>
          <a:solidFill>
            <a:schemeClr val="accent3"/>
          </a:solidFill>
          <a:ln w="25400">
            <a:solidFill>
              <a:schemeClr val="lt1"/>
            </a:solidFill>
          </a:ln>
          <a:effectLst/>
          <a:sp3d contourW="25400">
            <a:contourClr>
              <a:schemeClr val="lt1"/>
            </a:contourClr>
          </a:sp3d>
        </c:spPr>
      </c:pivotFmt>
      <c:pivotFmt>
        <c:idx val="4"/>
        <c:spPr>
          <a:solidFill>
            <a:schemeClr val="accent4"/>
          </a:solidFill>
          <a:ln w="25400">
            <a:solidFill>
              <a:schemeClr val="lt1"/>
            </a:solidFill>
          </a:ln>
          <a:effectLst/>
          <a:sp3d contourW="25400">
            <a:contourClr>
              <a:schemeClr val="lt1"/>
            </a:contourClr>
          </a:sp3d>
        </c:spPr>
      </c:pivotFmt>
      <c:pivotFmt>
        <c:idx val="5"/>
        <c:spPr>
          <a:solidFill>
            <a:schemeClr val="accent5"/>
          </a:solidFill>
          <a:ln w="25400">
            <a:solidFill>
              <a:schemeClr val="lt1"/>
            </a:solidFill>
          </a:ln>
          <a:effectLst/>
          <a:sp3d contourW="25400">
            <a:contourClr>
              <a:schemeClr val="lt1"/>
            </a:contourClr>
          </a:sp3d>
        </c:spPr>
      </c:pivotFmt>
      <c:pivotFmt>
        <c:idx val="6"/>
        <c:spPr>
          <a:solidFill>
            <a:schemeClr val="accent6"/>
          </a:solidFill>
          <a:ln w="25400">
            <a:solidFill>
              <a:schemeClr val="lt1"/>
            </a:solidFill>
          </a:ln>
          <a:effectLst/>
          <a:sp3d contourW="25400">
            <a:contourClr>
              <a:schemeClr val="lt1"/>
            </a:contourClr>
          </a:sp3d>
        </c:spPr>
      </c:pivotFmt>
      <c:pivotFmt>
        <c:idx val="7"/>
        <c:spPr>
          <a:solidFill>
            <a:schemeClr val="accent1">
              <a:lumMod val="60000"/>
            </a:schemeClr>
          </a:solidFill>
          <a:ln w="25400">
            <a:solidFill>
              <a:schemeClr val="lt1"/>
            </a:solidFill>
          </a:ln>
          <a:effectLst/>
          <a:sp3d contourW="25400">
            <a:contourClr>
              <a:schemeClr val="lt1"/>
            </a:contourClr>
          </a:sp3d>
        </c:spPr>
      </c:pivotFmt>
      <c:pivotFmt>
        <c:idx val="8"/>
        <c:spPr>
          <a:solidFill>
            <a:schemeClr val="accent2">
              <a:lumMod val="60000"/>
            </a:schemeClr>
          </a:solidFill>
          <a:ln w="25400">
            <a:solidFill>
              <a:schemeClr val="lt1"/>
            </a:solidFill>
          </a:ln>
          <a:effectLst/>
          <a:sp3d contourW="25400">
            <a:contourClr>
              <a:schemeClr val="lt1"/>
            </a:contourClr>
          </a:sp3d>
        </c:spPr>
      </c:pivotFmt>
    </c:pivotFmts>
    <c:view3D>
      <c:rotX val="30"/>
      <c:rotY val="0"/>
      <c:depthPercent val="100"/>
      <c:rAngAx val="0"/>
      <c:perspective val="3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Sheet2!$C$185</c:f>
              <c:strCache>
                <c:ptCount val="1"/>
                <c:pt idx="0">
                  <c:v>Total</c:v>
                </c:pt>
              </c:strCache>
            </c:strRef>
          </c:tx>
          <c:dPt>
            <c:idx val="0"/>
            <c:bubble3D val="0"/>
            <c:spPr>
              <a:solidFill>
                <a:schemeClr val="accent1"/>
              </a:solidFill>
              <a:ln w="25400">
                <a:solidFill>
                  <a:schemeClr val="lt1"/>
                </a:solidFill>
              </a:ln>
              <a:effectLst/>
              <a:sp3d contourW="25400">
                <a:contourClr>
                  <a:schemeClr val="lt1"/>
                </a:contourClr>
              </a:sp3d>
            </c:spPr>
          </c:dPt>
          <c:dPt>
            <c:idx val="1"/>
            <c:bubble3D val="0"/>
            <c:spPr>
              <a:solidFill>
                <a:schemeClr val="accent2"/>
              </a:solidFill>
              <a:ln w="25400">
                <a:solidFill>
                  <a:schemeClr val="lt1"/>
                </a:solidFill>
              </a:ln>
              <a:effectLst/>
              <a:sp3d contourW="25400">
                <a:contourClr>
                  <a:schemeClr val="lt1"/>
                </a:contourClr>
              </a:sp3d>
            </c:spPr>
          </c:dPt>
          <c:dPt>
            <c:idx val="2"/>
            <c:bubble3D val="0"/>
            <c:spPr>
              <a:solidFill>
                <a:schemeClr val="accent3"/>
              </a:solidFill>
              <a:ln w="25400">
                <a:solidFill>
                  <a:schemeClr val="lt1"/>
                </a:solidFill>
              </a:ln>
              <a:effectLst/>
              <a:sp3d contourW="25400">
                <a:contourClr>
                  <a:schemeClr val="lt1"/>
                </a:contourClr>
              </a:sp3d>
            </c:spPr>
          </c:dPt>
          <c:dPt>
            <c:idx val="3"/>
            <c:bubble3D val="0"/>
            <c:spPr>
              <a:solidFill>
                <a:schemeClr val="accent4"/>
              </a:solidFill>
              <a:ln w="25400">
                <a:solidFill>
                  <a:schemeClr val="lt1"/>
                </a:solidFill>
              </a:ln>
              <a:effectLst/>
              <a:sp3d contourW="25400">
                <a:contourClr>
                  <a:schemeClr val="lt1"/>
                </a:contourClr>
              </a:sp3d>
            </c:spPr>
          </c:dPt>
          <c:dPt>
            <c:idx val="4"/>
            <c:bubble3D val="0"/>
            <c:spPr>
              <a:solidFill>
                <a:schemeClr val="accent5"/>
              </a:solidFill>
              <a:ln w="25400">
                <a:solidFill>
                  <a:schemeClr val="lt1"/>
                </a:solidFill>
              </a:ln>
              <a:effectLst/>
              <a:sp3d contourW="25400">
                <a:contourClr>
                  <a:schemeClr val="lt1"/>
                </a:contourClr>
              </a:sp3d>
            </c:spPr>
          </c:dPt>
          <c:dPt>
            <c:idx val="5"/>
            <c:bubble3D val="0"/>
            <c:spPr>
              <a:solidFill>
                <a:schemeClr val="accent6"/>
              </a:solidFill>
              <a:ln w="25400">
                <a:solidFill>
                  <a:schemeClr val="lt1"/>
                </a:solidFill>
              </a:ln>
              <a:effectLst/>
              <a:sp3d contourW="25400">
                <a:contourClr>
                  <a:schemeClr val="lt1"/>
                </a:contourClr>
              </a:sp3d>
            </c:spPr>
          </c:dPt>
          <c:dPt>
            <c:idx val="6"/>
            <c:bubble3D val="0"/>
            <c:spPr>
              <a:solidFill>
                <a:schemeClr val="accent1">
                  <a:lumMod val="60000"/>
                </a:schemeClr>
              </a:solidFill>
              <a:ln w="25400">
                <a:solidFill>
                  <a:schemeClr val="lt1"/>
                </a:solidFill>
              </a:ln>
              <a:effectLst/>
              <a:sp3d contourW="25400">
                <a:contourClr>
                  <a:schemeClr val="lt1"/>
                </a:contourClr>
              </a:sp3d>
            </c:spPr>
          </c:dPt>
          <c:dPt>
            <c:idx val="7"/>
            <c:bubble3D val="0"/>
            <c:spPr>
              <a:solidFill>
                <a:schemeClr val="accent2">
                  <a:lumMod val="60000"/>
                </a:schemeClr>
              </a:solidFill>
              <a:ln w="25400">
                <a:solidFill>
                  <a:schemeClr val="lt1"/>
                </a:solidFill>
              </a:ln>
              <a:effectLst/>
              <a:sp3d contourW="25400">
                <a:contourClr>
                  <a:schemeClr val="lt1"/>
                </a:contourClr>
              </a:sp3d>
            </c:spPr>
          </c:dPt>
          <c:cat>
            <c:strRef>
              <c:f>Sheet2!$B$186:$B$194</c:f>
              <c:strCache>
                <c:ptCount val="8"/>
                <c:pt idx="0">
                  <c:v>a. da</c:v>
                </c:pt>
                <c:pt idx="1">
                  <c:v>b. nu</c:v>
                </c:pt>
                <c:pt idx="2">
                  <c:v>nu prea 😕</c:v>
                </c:pt>
                <c:pt idx="3">
                  <c:v>Nu stiu</c:v>
                </c:pt>
                <c:pt idx="4">
                  <c:v>Nu știu</c:v>
                </c:pt>
                <c:pt idx="5">
                  <c:v>Poate</c:v>
                </c:pt>
                <c:pt idx="6">
                  <c:v>posibil</c:v>
                </c:pt>
                <c:pt idx="7">
                  <c:v>probabil</c:v>
                </c:pt>
              </c:strCache>
            </c:strRef>
          </c:cat>
          <c:val>
            <c:numRef>
              <c:f>Sheet2!$C$186:$C$194</c:f>
              <c:numCache>
                <c:formatCode>General</c:formatCode>
                <c:ptCount val="8"/>
                <c:pt idx="0">
                  <c:v>100</c:v>
                </c:pt>
                <c:pt idx="1">
                  <c:v>76</c:v>
                </c:pt>
                <c:pt idx="2">
                  <c:v>1</c:v>
                </c:pt>
                <c:pt idx="3">
                  <c:v>1</c:v>
                </c:pt>
                <c:pt idx="4">
                  <c:v>1</c:v>
                </c:pt>
                <c:pt idx="5">
                  <c:v>1</c:v>
                </c:pt>
                <c:pt idx="6">
                  <c:v>1</c:v>
                </c:pt>
                <c:pt idx="7">
                  <c:v>1</c:v>
                </c:pt>
              </c:numCache>
            </c:numRef>
          </c:val>
          <c:extLst xmlns:c16r2="http://schemas.microsoft.com/office/drawing/2015/06/chart">
            <c:ext xmlns:c16="http://schemas.microsoft.com/office/drawing/2014/chart" uri="{C3380CC4-5D6E-409C-BE32-E72D297353CC}">
              <c16:uniqueId val="{00000000-CEB2-430A-B3C3-7895CA6772F4}"/>
            </c:ext>
          </c:extLst>
        </c:ser>
        <c:dLbls>
          <c:showLegendKey val="0"/>
          <c:showVal val="0"/>
          <c:showCatName val="0"/>
          <c:showSerName val="0"/>
          <c:showPercent val="0"/>
          <c:showBubbleSize val="0"/>
          <c:showLeaderLines val="0"/>
        </c:dLbls>
      </c:pie3D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[Rezultate sondaj final.xlsx]Sheet2!PivotTable8</c:name>
    <c:fmtId val="2"/>
  </c:pivotSource>
  <c:chart>
    <c:autoTitleDeleted val="1"/>
    <c:pivotFmts>
      <c:pivotFmt>
        <c:idx val="0"/>
        <c:marker>
          <c:symbol val="none"/>
        </c:marker>
        <c:dLbl>
          <c:idx val="0"/>
          <c:delete val="1"/>
          <c:extLst xmlns:c16r2="http://schemas.microsoft.com/office/drawing/2015/06/chart">
            <c:ext xmlns:c15="http://schemas.microsoft.com/office/drawing/2012/chart" uri="{CE6537A1-D6FC-4f65-9D91-7224C49458BB}"/>
          </c:extLst>
        </c:dLbl>
      </c:pivotFmt>
      <c:pivotFmt>
        <c:idx val="1"/>
        <c:spPr>
          <a:solidFill>
            <a:schemeClr val="accent1"/>
          </a:solidFill>
          <a:ln w="25400">
            <a:solidFill>
              <a:schemeClr val="lt1"/>
            </a:solidFill>
          </a:ln>
          <a:effectLst/>
          <a:sp3d contourW="25400">
            <a:contourClr>
              <a:schemeClr val="lt1"/>
            </a:contourClr>
          </a:sp3d>
        </c:spPr>
      </c:pivotFmt>
      <c:pivotFmt>
        <c:idx val="2"/>
        <c:spPr>
          <a:solidFill>
            <a:schemeClr val="accent2"/>
          </a:solidFill>
          <a:ln w="25400">
            <a:solidFill>
              <a:schemeClr val="lt1"/>
            </a:solidFill>
          </a:ln>
          <a:effectLst/>
          <a:sp3d contourW="25400">
            <a:contourClr>
              <a:schemeClr val="lt1"/>
            </a:contourClr>
          </a:sp3d>
        </c:spPr>
      </c:pivotFmt>
      <c:pivotFmt>
        <c:idx val="3"/>
        <c:spPr>
          <a:solidFill>
            <a:schemeClr val="accent3"/>
          </a:solidFill>
          <a:ln w="25400">
            <a:solidFill>
              <a:schemeClr val="lt1"/>
            </a:solidFill>
          </a:ln>
          <a:effectLst/>
          <a:sp3d contourW="25400">
            <a:contourClr>
              <a:schemeClr val="lt1"/>
            </a:contourClr>
          </a:sp3d>
        </c:spPr>
      </c:pivotFmt>
      <c:pivotFmt>
        <c:idx val="4"/>
        <c:spPr>
          <a:solidFill>
            <a:schemeClr val="accent4"/>
          </a:solidFill>
          <a:ln w="25400">
            <a:solidFill>
              <a:schemeClr val="lt1"/>
            </a:solidFill>
          </a:ln>
          <a:effectLst/>
          <a:sp3d contourW="25400">
            <a:contourClr>
              <a:schemeClr val="lt1"/>
            </a:contourClr>
          </a:sp3d>
        </c:spPr>
      </c:pivotFmt>
      <c:pivotFmt>
        <c:idx val="5"/>
        <c:spPr>
          <a:solidFill>
            <a:schemeClr val="accent5"/>
          </a:solidFill>
          <a:ln w="25400">
            <a:solidFill>
              <a:schemeClr val="lt1"/>
            </a:solidFill>
          </a:ln>
          <a:effectLst/>
          <a:sp3d contourW="25400">
            <a:contourClr>
              <a:schemeClr val="lt1"/>
            </a:contourClr>
          </a:sp3d>
        </c:spPr>
      </c:pivotFmt>
      <c:pivotFmt>
        <c:idx val="6"/>
        <c:spPr>
          <a:solidFill>
            <a:schemeClr val="accent6"/>
          </a:solidFill>
          <a:ln w="25400">
            <a:solidFill>
              <a:schemeClr val="lt1"/>
            </a:solidFill>
          </a:ln>
          <a:effectLst/>
          <a:sp3d contourW="25400">
            <a:contourClr>
              <a:schemeClr val="lt1"/>
            </a:contourClr>
          </a:sp3d>
        </c:spPr>
      </c:pivotFmt>
      <c:pivotFmt>
        <c:idx val="7"/>
        <c:spPr>
          <a:solidFill>
            <a:schemeClr val="accent1">
              <a:lumMod val="60000"/>
            </a:schemeClr>
          </a:solidFill>
          <a:ln w="25400">
            <a:solidFill>
              <a:schemeClr val="lt1"/>
            </a:solidFill>
          </a:ln>
          <a:effectLst/>
          <a:sp3d contourW="25400">
            <a:contourClr>
              <a:schemeClr val="lt1"/>
            </a:contourClr>
          </a:sp3d>
        </c:spPr>
      </c:pivotFmt>
      <c:pivotFmt>
        <c:idx val="8"/>
        <c:spPr>
          <a:solidFill>
            <a:schemeClr val="accent2">
              <a:lumMod val="60000"/>
            </a:schemeClr>
          </a:solidFill>
          <a:ln w="25400">
            <a:solidFill>
              <a:schemeClr val="lt1"/>
            </a:solidFill>
          </a:ln>
          <a:effectLst/>
          <a:sp3d contourW="25400">
            <a:contourClr>
              <a:schemeClr val="lt1"/>
            </a:contourClr>
          </a:sp3d>
        </c:spPr>
      </c:pivotFmt>
      <c:pivotFmt>
        <c:idx val="9"/>
        <c:spPr>
          <a:solidFill>
            <a:schemeClr val="accent3">
              <a:lumMod val="60000"/>
            </a:schemeClr>
          </a:solidFill>
          <a:ln w="25400">
            <a:solidFill>
              <a:schemeClr val="lt1"/>
            </a:solidFill>
          </a:ln>
          <a:effectLst/>
          <a:sp3d contourW="25400">
            <a:contourClr>
              <a:schemeClr val="lt1"/>
            </a:contourClr>
          </a:sp3d>
        </c:spPr>
      </c:pivotFmt>
      <c:pivotFmt>
        <c:idx val="10"/>
        <c:spPr>
          <a:solidFill>
            <a:schemeClr val="accent4">
              <a:lumMod val="60000"/>
            </a:schemeClr>
          </a:solidFill>
          <a:ln w="25400">
            <a:solidFill>
              <a:schemeClr val="lt1"/>
            </a:solidFill>
          </a:ln>
          <a:effectLst/>
          <a:sp3d contourW="25400">
            <a:contourClr>
              <a:schemeClr val="lt1"/>
            </a:contourClr>
          </a:sp3d>
        </c:spPr>
      </c:pivotFmt>
      <c:pivotFmt>
        <c:idx val="11"/>
        <c:spPr>
          <a:solidFill>
            <a:schemeClr val="accent5">
              <a:lumMod val="60000"/>
            </a:schemeClr>
          </a:solidFill>
          <a:ln w="25400">
            <a:solidFill>
              <a:schemeClr val="lt1"/>
            </a:solidFill>
          </a:ln>
          <a:effectLst/>
          <a:sp3d contourW="25400">
            <a:contourClr>
              <a:schemeClr val="lt1"/>
            </a:contourClr>
          </a:sp3d>
        </c:spPr>
      </c:pivotFmt>
      <c:pivotFmt>
        <c:idx val="12"/>
        <c:spPr>
          <a:solidFill>
            <a:schemeClr val="accent6">
              <a:lumMod val="60000"/>
            </a:schemeClr>
          </a:solidFill>
          <a:ln w="25400">
            <a:solidFill>
              <a:schemeClr val="lt1"/>
            </a:solidFill>
          </a:ln>
          <a:effectLst/>
          <a:sp3d contourW="25400">
            <a:contourClr>
              <a:schemeClr val="lt1"/>
            </a:contourClr>
          </a:sp3d>
        </c:spPr>
      </c:pivotFmt>
      <c:pivotFmt>
        <c:idx val="13"/>
        <c:spPr>
          <a:solidFill>
            <a:schemeClr val="accent1">
              <a:lumMod val="80000"/>
              <a:lumOff val="20000"/>
            </a:schemeClr>
          </a:solidFill>
          <a:ln w="25400">
            <a:solidFill>
              <a:schemeClr val="lt1"/>
            </a:solidFill>
          </a:ln>
          <a:effectLst/>
          <a:sp3d contourW="25400">
            <a:contourClr>
              <a:schemeClr val="lt1"/>
            </a:contourClr>
          </a:sp3d>
        </c:spPr>
      </c:pivotFmt>
      <c:pivotFmt>
        <c:idx val="14"/>
        <c:spPr>
          <a:solidFill>
            <a:schemeClr val="accent2">
              <a:lumMod val="80000"/>
              <a:lumOff val="20000"/>
            </a:schemeClr>
          </a:solidFill>
          <a:ln w="25400">
            <a:solidFill>
              <a:schemeClr val="lt1"/>
            </a:solidFill>
          </a:ln>
          <a:effectLst/>
          <a:sp3d contourW="25400">
            <a:contourClr>
              <a:schemeClr val="lt1"/>
            </a:contourClr>
          </a:sp3d>
        </c:spPr>
      </c:pivotFmt>
      <c:pivotFmt>
        <c:idx val="15"/>
        <c:spPr>
          <a:solidFill>
            <a:schemeClr val="accent3">
              <a:lumMod val="80000"/>
              <a:lumOff val="20000"/>
            </a:schemeClr>
          </a:solidFill>
          <a:ln w="25400">
            <a:solidFill>
              <a:schemeClr val="lt1"/>
            </a:solidFill>
          </a:ln>
          <a:effectLst/>
          <a:sp3d contourW="25400">
            <a:contourClr>
              <a:schemeClr val="lt1"/>
            </a:contourClr>
          </a:sp3d>
        </c:spPr>
      </c:pivotFmt>
      <c:pivotFmt>
        <c:idx val="16"/>
        <c:spPr>
          <a:solidFill>
            <a:schemeClr val="accent4">
              <a:lumMod val="80000"/>
              <a:lumOff val="20000"/>
            </a:schemeClr>
          </a:solidFill>
          <a:ln w="25400">
            <a:solidFill>
              <a:schemeClr val="lt1"/>
            </a:solidFill>
          </a:ln>
          <a:effectLst/>
          <a:sp3d contourW="25400">
            <a:contourClr>
              <a:schemeClr val="lt1"/>
            </a:contourClr>
          </a:sp3d>
        </c:spPr>
      </c:pivotFmt>
      <c:pivotFmt>
        <c:idx val="17"/>
        <c:spPr>
          <a:solidFill>
            <a:schemeClr val="accent5">
              <a:lumMod val="80000"/>
              <a:lumOff val="20000"/>
            </a:schemeClr>
          </a:solidFill>
          <a:ln w="25400">
            <a:solidFill>
              <a:schemeClr val="lt1"/>
            </a:solidFill>
          </a:ln>
          <a:effectLst/>
          <a:sp3d contourW="25400">
            <a:contourClr>
              <a:schemeClr val="lt1"/>
            </a:contourClr>
          </a:sp3d>
        </c:spPr>
      </c:pivotFmt>
      <c:pivotFmt>
        <c:idx val="18"/>
        <c:spPr>
          <a:solidFill>
            <a:schemeClr val="accent6">
              <a:lumMod val="80000"/>
              <a:lumOff val="20000"/>
            </a:schemeClr>
          </a:solidFill>
          <a:ln w="25400">
            <a:solidFill>
              <a:schemeClr val="lt1"/>
            </a:solidFill>
          </a:ln>
          <a:effectLst/>
          <a:sp3d contourW="25400">
            <a:contourClr>
              <a:schemeClr val="lt1"/>
            </a:contourClr>
          </a:sp3d>
        </c:spPr>
      </c:pivotFmt>
      <c:pivotFmt>
        <c:idx val="19"/>
        <c:spPr>
          <a:solidFill>
            <a:schemeClr val="accent1">
              <a:lumMod val="80000"/>
            </a:schemeClr>
          </a:solidFill>
          <a:ln w="25400">
            <a:solidFill>
              <a:schemeClr val="lt1"/>
            </a:solidFill>
          </a:ln>
          <a:effectLst/>
          <a:sp3d contourW="25400">
            <a:contourClr>
              <a:schemeClr val="lt1"/>
            </a:contourClr>
          </a:sp3d>
        </c:spPr>
      </c:pivotFmt>
      <c:pivotFmt>
        <c:idx val="20"/>
        <c:spPr>
          <a:solidFill>
            <a:schemeClr val="accent2">
              <a:lumMod val="80000"/>
            </a:schemeClr>
          </a:solidFill>
          <a:ln w="25400">
            <a:solidFill>
              <a:schemeClr val="lt1"/>
            </a:solidFill>
          </a:ln>
          <a:effectLst/>
          <a:sp3d contourW="25400">
            <a:contourClr>
              <a:schemeClr val="lt1"/>
            </a:contourClr>
          </a:sp3d>
        </c:spPr>
      </c:pivotFmt>
      <c:pivotFmt>
        <c:idx val="21"/>
        <c:spPr>
          <a:solidFill>
            <a:schemeClr val="accent3">
              <a:lumMod val="80000"/>
            </a:schemeClr>
          </a:solidFill>
          <a:ln w="25400">
            <a:solidFill>
              <a:schemeClr val="lt1"/>
            </a:solidFill>
          </a:ln>
          <a:effectLst/>
          <a:sp3d contourW="25400">
            <a:contourClr>
              <a:schemeClr val="lt1"/>
            </a:contourClr>
          </a:sp3d>
        </c:spPr>
      </c:pivotFmt>
      <c:pivotFmt>
        <c:idx val="22"/>
        <c:spPr>
          <a:solidFill>
            <a:schemeClr val="accent4">
              <a:lumMod val="80000"/>
            </a:schemeClr>
          </a:solidFill>
          <a:ln w="25400">
            <a:solidFill>
              <a:schemeClr val="lt1"/>
            </a:solidFill>
          </a:ln>
          <a:effectLst/>
          <a:sp3d contourW="25400">
            <a:contourClr>
              <a:schemeClr val="lt1"/>
            </a:contourClr>
          </a:sp3d>
        </c:spPr>
      </c:pivotFmt>
      <c:pivotFmt>
        <c:idx val="23"/>
        <c:spPr>
          <a:solidFill>
            <a:schemeClr val="accent5">
              <a:lumMod val="80000"/>
            </a:schemeClr>
          </a:solidFill>
          <a:ln w="25400">
            <a:solidFill>
              <a:schemeClr val="lt1"/>
            </a:solidFill>
          </a:ln>
          <a:effectLst/>
          <a:sp3d contourW="25400">
            <a:contourClr>
              <a:schemeClr val="lt1"/>
            </a:contourClr>
          </a:sp3d>
        </c:spPr>
      </c:pivotFmt>
      <c:pivotFmt>
        <c:idx val="24"/>
        <c:spPr>
          <a:solidFill>
            <a:schemeClr val="accent6">
              <a:lumMod val="80000"/>
            </a:schemeClr>
          </a:solidFill>
          <a:ln w="25400">
            <a:solidFill>
              <a:schemeClr val="lt1"/>
            </a:solidFill>
          </a:ln>
          <a:effectLst/>
          <a:sp3d contourW="25400">
            <a:contourClr>
              <a:schemeClr val="lt1"/>
            </a:contourClr>
          </a:sp3d>
        </c:spPr>
      </c:pivotFmt>
      <c:pivotFmt>
        <c:idx val="25"/>
        <c:spPr>
          <a:solidFill>
            <a:schemeClr val="accent1">
              <a:lumMod val="60000"/>
              <a:lumOff val="40000"/>
            </a:schemeClr>
          </a:solidFill>
          <a:ln w="25400">
            <a:solidFill>
              <a:schemeClr val="lt1"/>
            </a:solidFill>
          </a:ln>
          <a:effectLst/>
          <a:sp3d contourW="25400">
            <a:contourClr>
              <a:schemeClr val="lt1"/>
            </a:contourClr>
          </a:sp3d>
        </c:spPr>
      </c:pivotFmt>
      <c:pivotFmt>
        <c:idx val="26"/>
        <c:spPr>
          <a:solidFill>
            <a:schemeClr val="accent2">
              <a:lumMod val="60000"/>
              <a:lumOff val="40000"/>
            </a:schemeClr>
          </a:solidFill>
          <a:ln w="25400">
            <a:solidFill>
              <a:schemeClr val="lt1"/>
            </a:solidFill>
          </a:ln>
          <a:effectLst/>
          <a:sp3d contourW="25400">
            <a:contourClr>
              <a:schemeClr val="lt1"/>
            </a:contourClr>
          </a:sp3d>
        </c:spPr>
      </c:pivotFmt>
      <c:pivotFmt>
        <c:idx val="27"/>
        <c:spPr>
          <a:solidFill>
            <a:schemeClr val="accent3">
              <a:lumMod val="60000"/>
              <a:lumOff val="40000"/>
            </a:schemeClr>
          </a:solidFill>
          <a:ln w="25400">
            <a:solidFill>
              <a:schemeClr val="lt1"/>
            </a:solidFill>
          </a:ln>
          <a:effectLst/>
          <a:sp3d contourW="25400">
            <a:contourClr>
              <a:schemeClr val="lt1"/>
            </a:contourClr>
          </a:sp3d>
        </c:spPr>
      </c:pivotFmt>
      <c:pivotFmt>
        <c:idx val="28"/>
        <c:spPr>
          <a:solidFill>
            <a:schemeClr val="accent4">
              <a:lumMod val="60000"/>
              <a:lumOff val="40000"/>
            </a:schemeClr>
          </a:solidFill>
          <a:ln w="25400">
            <a:solidFill>
              <a:schemeClr val="lt1"/>
            </a:solidFill>
          </a:ln>
          <a:effectLst/>
          <a:sp3d contourW="25400">
            <a:contourClr>
              <a:schemeClr val="lt1"/>
            </a:contourClr>
          </a:sp3d>
        </c:spPr>
      </c:pivotFmt>
      <c:pivotFmt>
        <c:idx val="29"/>
        <c:spPr>
          <a:solidFill>
            <a:schemeClr val="accent5">
              <a:lumMod val="60000"/>
              <a:lumOff val="40000"/>
            </a:schemeClr>
          </a:solidFill>
          <a:ln w="25400">
            <a:solidFill>
              <a:schemeClr val="lt1"/>
            </a:solidFill>
          </a:ln>
          <a:effectLst/>
          <a:sp3d contourW="25400">
            <a:contourClr>
              <a:schemeClr val="lt1"/>
            </a:contourClr>
          </a:sp3d>
        </c:spPr>
      </c:pivotFmt>
      <c:pivotFmt>
        <c:idx val="30"/>
        <c:spPr>
          <a:solidFill>
            <a:schemeClr val="accent6">
              <a:lumMod val="60000"/>
              <a:lumOff val="40000"/>
            </a:schemeClr>
          </a:solidFill>
          <a:ln w="25400">
            <a:solidFill>
              <a:schemeClr val="lt1"/>
            </a:solidFill>
          </a:ln>
          <a:effectLst/>
          <a:sp3d contourW="25400">
            <a:contourClr>
              <a:schemeClr val="lt1"/>
            </a:contourClr>
          </a:sp3d>
        </c:spPr>
      </c:pivotFmt>
      <c:pivotFmt>
        <c:idx val="31"/>
        <c:spPr>
          <a:solidFill>
            <a:schemeClr val="accent1">
              <a:lumMod val="50000"/>
            </a:schemeClr>
          </a:solidFill>
          <a:ln w="25400">
            <a:solidFill>
              <a:schemeClr val="lt1"/>
            </a:solidFill>
          </a:ln>
          <a:effectLst/>
          <a:sp3d contourW="25400">
            <a:contourClr>
              <a:schemeClr val="lt1"/>
            </a:contourClr>
          </a:sp3d>
        </c:spPr>
      </c:pivotFmt>
      <c:pivotFmt>
        <c:idx val="32"/>
        <c:spPr>
          <a:solidFill>
            <a:schemeClr val="accent2">
              <a:lumMod val="50000"/>
            </a:schemeClr>
          </a:solidFill>
          <a:ln w="25400">
            <a:solidFill>
              <a:schemeClr val="lt1"/>
            </a:solidFill>
          </a:ln>
          <a:effectLst/>
          <a:sp3d contourW="25400">
            <a:contourClr>
              <a:schemeClr val="lt1"/>
            </a:contourClr>
          </a:sp3d>
        </c:spPr>
      </c:pivotFmt>
      <c:pivotFmt>
        <c:idx val="33"/>
        <c:spPr>
          <a:solidFill>
            <a:schemeClr val="accent3">
              <a:lumMod val="50000"/>
            </a:schemeClr>
          </a:solidFill>
          <a:ln w="25400">
            <a:solidFill>
              <a:schemeClr val="lt1"/>
            </a:solidFill>
          </a:ln>
          <a:effectLst/>
          <a:sp3d contourW="25400">
            <a:contourClr>
              <a:schemeClr val="lt1"/>
            </a:contourClr>
          </a:sp3d>
        </c:spPr>
      </c:pivotFmt>
      <c:pivotFmt>
        <c:idx val="34"/>
        <c:spPr>
          <a:solidFill>
            <a:schemeClr val="accent4">
              <a:lumMod val="50000"/>
            </a:schemeClr>
          </a:solidFill>
          <a:ln w="25400">
            <a:solidFill>
              <a:schemeClr val="lt1"/>
            </a:solidFill>
          </a:ln>
          <a:effectLst/>
          <a:sp3d contourW="25400">
            <a:contourClr>
              <a:schemeClr val="lt1"/>
            </a:contourClr>
          </a:sp3d>
        </c:spPr>
      </c:pivotFmt>
      <c:pivotFmt>
        <c:idx val="35"/>
        <c:spPr>
          <a:solidFill>
            <a:schemeClr val="accent5">
              <a:lumMod val="50000"/>
            </a:schemeClr>
          </a:solidFill>
          <a:ln w="25400">
            <a:solidFill>
              <a:schemeClr val="lt1"/>
            </a:solidFill>
          </a:ln>
          <a:effectLst/>
          <a:sp3d contourW="25400">
            <a:contourClr>
              <a:schemeClr val="lt1"/>
            </a:contourClr>
          </a:sp3d>
        </c:spPr>
      </c:pivotFmt>
      <c:pivotFmt>
        <c:idx val="36"/>
        <c:spPr>
          <a:solidFill>
            <a:schemeClr val="accent6">
              <a:lumMod val="50000"/>
            </a:schemeClr>
          </a:solidFill>
          <a:ln w="25400">
            <a:solidFill>
              <a:schemeClr val="lt1"/>
            </a:solidFill>
          </a:ln>
          <a:effectLst/>
          <a:sp3d contourW="25400">
            <a:contourClr>
              <a:schemeClr val="lt1"/>
            </a:contourClr>
          </a:sp3d>
        </c:spPr>
      </c:pivotFmt>
      <c:pivotFmt>
        <c:idx val="37"/>
        <c:spPr>
          <a:solidFill>
            <a:schemeClr val="accent1">
              <a:lumMod val="70000"/>
              <a:lumOff val="30000"/>
            </a:schemeClr>
          </a:solidFill>
          <a:ln w="25400">
            <a:solidFill>
              <a:schemeClr val="lt1"/>
            </a:solidFill>
          </a:ln>
          <a:effectLst/>
          <a:sp3d contourW="25400">
            <a:contourClr>
              <a:schemeClr val="lt1"/>
            </a:contourClr>
          </a:sp3d>
        </c:spPr>
      </c:pivotFmt>
      <c:pivotFmt>
        <c:idx val="38"/>
        <c:spPr>
          <a:solidFill>
            <a:schemeClr val="accent2">
              <a:lumMod val="70000"/>
              <a:lumOff val="30000"/>
            </a:schemeClr>
          </a:solidFill>
          <a:ln w="25400">
            <a:solidFill>
              <a:schemeClr val="lt1"/>
            </a:solidFill>
          </a:ln>
          <a:effectLst/>
          <a:sp3d contourW="25400">
            <a:contourClr>
              <a:schemeClr val="lt1"/>
            </a:contourClr>
          </a:sp3d>
        </c:spPr>
      </c:pivotFmt>
      <c:pivotFmt>
        <c:idx val="39"/>
        <c:spPr>
          <a:solidFill>
            <a:schemeClr val="accent3">
              <a:lumMod val="70000"/>
              <a:lumOff val="30000"/>
            </a:schemeClr>
          </a:solidFill>
          <a:ln w="25400">
            <a:solidFill>
              <a:schemeClr val="lt1"/>
            </a:solidFill>
          </a:ln>
          <a:effectLst/>
          <a:sp3d contourW="25400">
            <a:contourClr>
              <a:schemeClr val="lt1"/>
            </a:contourClr>
          </a:sp3d>
        </c:spPr>
      </c:pivotFmt>
      <c:pivotFmt>
        <c:idx val="40"/>
        <c:spPr>
          <a:solidFill>
            <a:schemeClr val="accent4">
              <a:lumMod val="70000"/>
              <a:lumOff val="30000"/>
            </a:schemeClr>
          </a:solidFill>
          <a:ln w="25400">
            <a:solidFill>
              <a:schemeClr val="lt1"/>
            </a:solidFill>
          </a:ln>
          <a:effectLst/>
          <a:sp3d contourW="25400">
            <a:contourClr>
              <a:schemeClr val="lt1"/>
            </a:contourClr>
          </a:sp3d>
        </c:spPr>
      </c:pivotFmt>
      <c:pivotFmt>
        <c:idx val="41"/>
        <c:spPr>
          <a:solidFill>
            <a:schemeClr val="accent5">
              <a:lumMod val="70000"/>
              <a:lumOff val="30000"/>
            </a:schemeClr>
          </a:solidFill>
          <a:ln w="25400">
            <a:solidFill>
              <a:schemeClr val="lt1"/>
            </a:solidFill>
          </a:ln>
          <a:effectLst/>
          <a:sp3d contourW="25400">
            <a:contourClr>
              <a:schemeClr val="lt1"/>
            </a:contourClr>
          </a:sp3d>
        </c:spPr>
      </c:pivotFmt>
      <c:pivotFmt>
        <c:idx val="42"/>
        <c:spPr>
          <a:solidFill>
            <a:schemeClr val="accent6">
              <a:lumMod val="70000"/>
              <a:lumOff val="30000"/>
            </a:schemeClr>
          </a:solidFill>
          <a:ln w="25400">
            <a:solidFill>
              <a:schemeClr val="lt1"/>
            </a:solidFill>
          </a:ln>
          <a:effectLst/>
          <a:sp3d contourW="25400">
            <a:contourClr>
              <a:schemeClr val="lt1"/>
            </a:contourClr>
          </a:sp3d>
        </c:spPr>
      </c:pivotFmt>
      <c:pivotFmt>
        <c:idx val="43"/>
        <c:spPr>
          <a:solidFill>
            <a:schemeClr val="accent1">
              <a:lumMod val="70000"/>
            </a:schemeClr>
          </a:solidFill>
          <a:ln w="25400">
            <a:solidFill>
              <a:schemeClr val="lt1"/>
            </a:solidFill>
          </a:ln>
          <a:effectLst/>
          <a:sp3d contourW="25400">
            <a:contourClr>
              <a:schemeClr val="lt1"/>
            </a:contourClr>
          </a:sp3d>
        </c:spPr>
      </c:pivotFmt>
      <c:pivotFmt>
        <c:idx val="44"/>
        <c:spPr>
          <a:solidFill>
            <a:schemeClr val="accent2">
              <a:lumMod val="70000"/>
            </a:schemeClr>
          </a:solidFill>
          <a:ln w="25400">
            <a:solidFill>
              <a:schemeClr val="lt1"/>
            </a:solidFill>
          </a:ln>
          <a:effectLst/>
          <a:sp3d contourW="25400">
            <a:contourClr>
              <a:schemeClr val="lt1"/>
            </a:contourClr>
          </a:sp3d>
        </c:spPr>
      </c:pivotFmt>
      <c:pivotFmt>
        <c:idx val="45"/>
        <c:spPr>
          <a:solidFill>
            <a:schemeClr val="accent3">
              <a:lumMod val="70000"/>
            </a:schemeClr>
          </a:solidFill>
          <a:ln w="25400">
            <a:solidFill>
              <a:schemeClr val="lt1"/>
            </a:solidFill>
          </a:ln>
          <a:effectLst/>
          <a:sp3d contourW="25400">
            <a:contourClr>
              <a:schemeClr val="lt1"/>
            </a:contourClr>
          </a:sp3d>
        </c:spPr>
      </c:pivotFmt>
      <c:pivotFmt>
        <c:idx val="46"/>
        <c:spPr>
          <a:solidFill>
            <a:schemeClr val="accent4">
              <a:lumMod val="70000"/>
            </a:schemeClr>
          </a:solidFill>
          <a:ln w="25400">
            <a:solidFill>
              <a:schemeClr val="lt1"/>
            </a:solidFill>
          </a:ln>
          <a:effectLst/>
          <a:sp3d contourW="25400">
            <a:contourClr>
              <a:schemeClr val="lt1"/>
            </a:contourClr>
          </a:sp3d>
        </c:spPr>
      </c:pivotFmt>
      <c:pivotFmt>
        <c:idx val="47"/>
        <c:spPr>
          <a:solidFill>
            <a:schemeClr val="accent5">
              <a:lumMod val="70000"/>
            </a:schemeClr>
          </a:solidFill>
          <a:ln w="25400">
            <a:solidFill>
              <a:schemeClr val="lt1"/>
            </a:solidFill>
          </a:ln>
          <a:effectLst/>
          <a:sp3d contourW="25400">
            <a:contourClr>
              <a:schemeClr val="lt1"/>
            </a:contourClr>
          </a:sp3d>
        </c:spPr>
      </c:pivotFmt>
      <c:pivotFmt>
        <c:idx val="48"/>
        <c:spPr>
          <a:solidFill>
            <a:schemeClr val="accent6">
              <a:lumMod val="70000"/>
            </a:schemeClr>
          </a:solidFill>
          <a:ln w="25400">
            <a:solidFill>
              <a:schemeClr val="lt1"/>
            </a:solidFill>
          </a:ln>
          <a:effectLst/>
          <a:sp3d contourW="25400">
            <a:contourClr>
              <a:schemeClr val="lt1"/>
            </a:contourClr>
          </a:sp3d>
        </c:spPr>
      </c:pivotFmt>
      <c:pivotFmt>
        <c:idx val="49"/>
        <c:spPr>
          <a:solidFill>
            <a:schemeClr val="accent1">
              <a:lumMod val="50000"/>
              <a:lumOff val="50000"/>
            </a:schemeClr>
          </a:solidFill>
          <a:ln w="25400">
            <a:solidFill>
              <a:schemeClr val="lt1"/>
            </a:solidFill>
          </a:ln>
          <a:effectLst/>
          <a:sp3d contourW="25400">
            <a:contourClr>
              <a:schemeClr val="lt1"/>
            </a:contourClr>
          </a:sp3d>
        </c:spPr>
      </c:pivotFmt>
      <c:pivotFmt>
        <c:idx val="50"/>
        <c:spPr>
          <a:solidFill>
            <a:schemeClr val="accent2">
              <a:lumMod val="50000"/>
              <a:lumOff val="50000"/>
            </a:schemeClr>
          </a:solidFill>
          <a:ln w="25400">
            <a:solidFill>
              <a:schemeClr val="lt1"/>
            </a:solidFill>
          </a:ln>
          <a:effectLst/>
          <a:sp3d contourW="25400">
            <a:contourClr>
              <a:schemeClr val="lt1"/>
            </a:contourClr>
          </a:sp3d>
        </c:spPr>
      </c:pivotFmt>
      <c:pivotFmt>
        <c:idx val="51"/>
        <c:spPr>
          <a:solidFill>
            <a:schemeClr val="accent3">
              <a:lumMod val="50000"/>
              <a:lumOff val="50000"/>
            </a:schemeClr>
          </a:solidFill>
          <a:ln w="25400">
            <a:solidFill>
              <a:schemeClr val="lt1"/>
            </a:solidFill>
          </a:ln>
          <a:effectLst/>
          <a:sp3d contourW="25400">
            <a:contourClr>
              <a:schemeClr val="lt1"/>
            </a:contourClr>
          </a:sp3d>
        </c:spPr>
      </c:pivotFmt>
      <c:pivotFmt>
        <c:idx val="52"/>
        <c:spPr>
          <a:solidFill>
            <a:schemeClr val="accent4">
              <a:lumMod val="50000"/>
              <a:lumOff val="50000"/>
            </a:schemeClr>
          </a:solidFill>
          <a:ln w="25400">
            <a:solidFill>
              <a:schemeClr val="lt1"/>
            </a:solidFill>
          </a:ln>
          <a:effectLst/>
          <a:sp3d contourW="25400">
            <a:contourClr>
              <a:schemeClr val="lt1"/>
            </a:contourClr>
          </a:sp3d>
        </c:spPr>
      </c:pivotFmt>
      <c:pivotFmt>
        <c:idx val="53"/>
        <c:spPr>
          <a:solidFill>
            <a:schemeClr val="accent5">
              <a:lumMod val="50000"/>
              <a:lumOff val="50000"/>
            </a:schemeClr>
          </a:solidFill>
          <a:ln w="25400">
            <a:solidFill>
              <a:schemeClr val="lt1"/>
            </a:solidFill>
          </a:ln>
          <a:effectLst/>
          <a:sp3d contourW="25400">
            <a:contourClr>
              <a:schemeClr val="lt1"/>
            </a:contourClr>
          </a:sp3d>
        </c:spPr>
      </c:pivotFmt>
      <c:pivotFmt>
        <c:idx val="54"/>
        <c:spPr>
          <a:solidFill>
            <a:schemeClr val="accent6">
              <a:lumMod val="50000"/>
              <a:lumOff val="50000"/>
            </a:schemeClr>
          </a:solidFill>
          <a:ln w="25400">
            <a:solidFill>
              <a:schemeClr val="lt1"/>
            </a:solidFill>
          </a:ln>
          <a:effectLst/>
          <a:sp3d contourW="25400">
            <a:contourClr>
              <a:schemeClr val="lt1"/>
            </a:contourClr>
          </a:sp3d>
        </c:spPr>
      </c:pivotFmt>
      <c:pivotFmt>
        <c:idx val="55"/>
        <c:spPr>
          <a:solidFill>
            <a:schemeClr val="accent1"/>
          </a:solidFill>
          <a:ln w="25400">
            <a:solidFill>
              <a:schemeClr val="lt1"/>
            </a:solidFill>
          </a:ln>
          <a:effectLst/>
          <a:sp3d contourW="25400">
            <a:contourClr>
              <a:schemeClr val="lt1"/>
            </a:contourClr>
          </a:sp3d>
        </c:spPr>
      </c:pivotFmt>
      <c:pivotFmt>
        <c:idx val="56"/>
        <c:spPr>
          <a:solidFill>
            <a:schemeClr val="accent2"/>
          </a:solidFill>
          <a:ln w="25400">
            <a:solidFill>
              <a:schemeClr val="lt1"/>
            </a:solidFill>
          </a:ln>
          <a:effectLst/>
          <a:sp3d contourW="25400">
            <a:contourClr>
              <a:schemeClr val="lt1"/>
            </a:contourClr>
          </a:sp3d>
        </c:spPr>
      </c:pivotFmt>
      <c:pivotFmt>
        <c:idx val="57"/>
        <c:spPr>
          <a:solidFill>
            <a:schemeClr val="accent3"/>
          </a:solidFill>
          <a:ln w="25400">
            <a:solidFill>
              <a:schemeClr val="lt1"/>
            </a:solidFill>
          </a:ln>
          <a:effectLst/>
          <a:sp3d contourW="25400">
            <a:contourClr>
              <a:schemeClr val="lt1"/>
            </a:contourClr>
          </a:sp3d>
        </c:spPr>
      </c:pivotFmt>
      <c:pivotFmt>
        <c:idx val="58"/>
        <c:spPr>
          <a:solidFill>
            <a:schemeClr val="accent4"/>
          </a:solidFill>
          <a:ln w="25400">
            <a:solidFill>
              <a:schemeClr val="lt1"/>
            </a:solidFill>
          </a:ln>
          <a:effectLst/>
          <a:sp3d contourW="25400">
            <a:contourClr>
              <a:schemeClr val="lt1"/>
            </a:contourClr>
          </a:sp3d>
        </c:spPr>
      </c:pivotFmt>
      <c:pivotFmt>
        <c:idx val="59"/>
        <c:spPr>
          <a:solidFill>
            <a:schemeClr val="accent5"/>
          </a:solidFill>
          <a:ln w="25400">
            <a:solidFill>
              <a:schemeClr val="lt1"/>
            </a:solidFill>
          </a:ln>
          <a:effectLst/>
          <a:sp3d contourW="25400">
            <a:contourClr>
              <a:schemeClr val="lt1"/>
            </a:contourClr>
          </a:sp3d>
        </c:spPr>
      </c:pivotFmt>
      <c:pivotFmt>
        <c:idx val="60"/>
        <c:spPr>
          <a:solidFill>
            <a:schemeClr val="accent6"/>
          </a:solidFill>
          <a:ln w="25400">
            <a:solidFill>
              <a:schemeClr val="lt1"/>
            </a:solidFill>
          </a:ln>
          <a:effectLst/>
          <a:sp3d contourW="25400">
            <a:contourClr>
              <a:schemeClr val="lt1"/>
            </a:contourClr>
          </a:sp3d>
        </c:spPr>
      </c:pivotFmt>
      <c:pivotFmt>
        <c:idx val="61"/>
        <c:spPr>
          <a:solidFill>
            <a:schemeClr val="accent1">
              <a:lumMod val="60000"/>
            </a:schemeClr>
          </a:solidFill>
          <a:ln w="25400">
            <a:solidFill>
              <a:schemeClr val="lt1"/>
            </a:solidFill>
          </a:ln>
          <a:effectLst/>
          <a:sp3d contourW="25400">
            <a:contourClr>
              <a:schemeClr val="lt1"/>
            </a:contourClr>
          </a:sp3d>
        </c:spPr>
      </c:pivotFmt>
      <c:pivotFmt>
        <c:idx val="62"/>
        <c:spPr>
          <a:solidFill>
            <a:schemeClr val="accent2">
              <a:lumMod val="60000"/>
            </a:schemeClr>
          </a:solidFill>
          <a:ln w="25400">
            <a:solidFill>
              <a:schemeClr val="lt1"/>
            </a:solidFill>
          </a:ln>
          <a:effectLst/>
          <a:sp3d contourW="25400">
            <a:contourClr>
              <a:schemeClr val="lt1"/>
            </a:contourClr>
          </a:sp3d>
        </c:spPr>
      </c:pivotFmt>
      <c:pivotFmt>
        <c:idx val="63"/>
        <c:spPr>
          <a:solidFill>
            <a:schemeClr val="accent3">
              <a:lumMod val="60000"/>
            </a:schemeClr>
          </a:solidFill>
          <a:ln w="25400">
            <a:solidFill>
              <a:schemeClr val="lt1"/>
            </a:solidFill>
          </a:ln>
          <a:effectLst/>
          <a:sp3d contourW="25400">
            <a:contourClr>
              <a:schemeClr val="lt1"/>
            </a:contourClr>
          </a:sp3d>
        </c:spPr>
      </c:pivotFmt>
      <c:pivotFmt>
        <c:idx val="64"/>
        <c:spPr>
          <a:solidFill>
            <a:schemeClr val="accent4">
              <a:lumMod val="60000"/>
            </a:schemeClr>
          </a:solidFill>
          <a:ln w="25400">
            <a:solidFill>
              <a:schemeClr val="lt1"/>
            </a:solidFill>
          </a:ln>
          <a:effectLst/>
          <a:sp3d contourW="25400">
            <a:contourClr>
              <a:schemeClr val="lt1"/>
            </a:contourClr>
          </a:sp3d>
        </c:spPr>
      </c:pivotFmt>
      <c:pivotFmt>
        <c:idx val="65"/>
        <c:spPr>
          <a:solidFill>
            <a:schemeClr val="accent5">
              <a:lumMod val="60000"/>
            </a:schemeClr>
          </a:solidFill>
          <a:ln w="25400">
            <a:solidFill>
              <a:schemeClr val="lt1"/>
            </a:solidFill>
          </a:ln>
          <a:effectLst/>
          <a:sp3d contourW="25400">
            <a:contourClr>
              <a:schemeClr val="lt1"/>
            </a:contourClr>
          </a:sp3d>
        </c:spPr>
      </c:pivotFmt>
      <c:pivotFmt>
        <c:idx val="66"/>
        <c:spPr>
          <a:solidFill>
            <a:schemeClr val="accent6">
              <a:lumMod val="60000"/>
            </a:schemeClr>
          </a:solidFill>
          <a:ln w="25400">
            <a:solidFill>
              <a:schemeClr val="lt1"/>
            </a:solidFill>
          </a:ln>
          <a:effectLst/>
          <a:sp3d contourW="25400">
            <a:contourClr>
              <a:schemeClr val="lt1"/>
            </a:contourClr>
          </a:sp3d>
        </c:spPr>
      </c:pivotFmt>
      <c:pivotFmt>
        <c:idx val="67"/>
        <c:spPr>
          <a:solidFill>
            <a:schemeClr val="accent1">
              <a:lumMod val="80000"/>
              <a:lumOff val="20000"/>
            </a:schemeClr>
          </a:solidFill>
          <a:ln w="25400">
            <a:solidFill>
              <a:schemeClr val="lt1"/>
            </a:solidFill>
          </a:ln>
          <a:effectLst/>
          <a:sp3d contourW="25400">
            <a:contourClr>
              <a:schemeClr val="lt1"/>
            </a:contourClr>
          </a:sp3d>
        </c:spPr>
      </c:pivotFmt>
      <c:pivotFmt>
        <c:idx val="68"/>
        <c:spPr>
          <a:solidFill>
            <a:schemeClr val="accent2">
              <a:lumMod val="80000"/>
              <a:lumOff val="20000"/>
            </a:schemeClr>
          </a:solidFill>
          <a:ln w="25400">
            <a:solidFill>
              <a:schemeClr val="lt1"/>
            </a:solidFill>
          </a:ln>
          <a:effectLst/>
          <a:sp3d contourW="25400">
            <a:contourClr>
              <a:schemeClr val="lt1"/>
            </a:contourClr>
          </a:sp3d>
        </c:spPr>
      </c:pivotFmt>
      <c:pivotFmt>
        <c:idx val="69"/>
        <c:spPr>
          <a:solidFill>
            <a:schemeClr val="accent3">
              <a:lumMod val="80000"/>
              <a:lumOff val="20000"/>
            </a:schemeClr>
          </a:solidFill>
          <a:ln w="25400">
            <a:solidFill>
              <a:schemeClr val="lt1"/>
            </a:solidFill>
          </a:ln>
          <a:effectLst/>
          <a:sp3d contourW="25400">
            <a:contourClr>
              <a:schemeClr val="lt1"/>
            </a:contourClr>
          </a:sp3d>
        </c:spPr>
      </c:pivotFmt>
      <c:pivotFmt>
        <c:idx val="70"/>
        <c:spPr>
          <a:solidFill>
            <a:schemeClr val="accent4">
              <a:lumMod val="80000"/>
              <a:lumOff val="20000"/>
            </a:schemeClr>
          </a:solidFill>
          <a:ln w="25400">
            <a:solidFill>
              <a:schemeClr val="lt1"/>
            </a:solidFill>
          </a:ln>
          <a:effectLst/>
          <a:sp3d contourW="25400">
            <a:contourClr>
              <a:schemeClr val="lt1"/>
            </a:contourClr>
          </a:sp3d>
        </c:spPr>
      </c:pivotFmt>
      <c:pivotFmt>
        <c:idx val="71"/>
        <c:spPr>
          <a:solidFill>
            <a:schemeClr val="accent5">
              <a:lumMod val="80000"/>
              <a:lumOff val="20000"/>
            </a:schemeClr>
          </a:solidFill>
          <a:ln w="25400">
            <a:solidFill>
              <a:schemeClr val="lt1"/>
            </a:solidFill>
          </a:ln>
          <a:effectLst/>
          <a:sp3d contourW="25400">
            <a:contourClr>
              <a:schemeClr val="lt1"/>
            </a:contourClr>
          </a:sp3d>
        </c:spPr>
      </c:pivotFmt>
      <c:pivotFmt>
        <c:idx val="72"/>
        <c:spPr>
          <a:solidFill>
            <a:schemeClr val="accent6">
              <a:lumMod val="80000"/>
              <a:lumOff val="20000"/>
            </a:schemeClr>
          </a:solidFill>
          <a:ln w="25400">
            <a:solidFill>
              <a:schemeClr val="lt1"/>
            </a:solidFill>
          </a:ln>
          <a:effectLst/>
          <a:sp3d contourW="25400">
            <a:contourClr>
              <a:schemeClr val="lt1"/>
            </a:contourClr>
          </a:sp3d>
        </c:spPr>
      </c:pivotFmt>
      <c:pivotFmt>
        <c:idx val="73"/>
        <c:spPr>
          <a:solidFill>
            <a:schemeClr val="accent1">
              <a:lumMod val="80000"/>
            </a:schemeClr>
          </a:solidFill>
          <a:ln w="25400">
            <a:solidFill>
              <a:schemeClr val="lt1"/>
            </a:solidFill>
          </a:ln>
          <a:effectLst/>
          <a:sp3d contourW="25400">
            <a:contourClr>
              <a:schemeClr val="lt1"/>
            </a:contourClr>
          </a:sp3d>
        </c:spPr>
      </c:pivotFmt>
      <c:pivotFmt>
        <c:idx val="74"/>
        <c:spPr>
          <a:solidFill>
            <a:schemeClr val="accent2">
              <a:lumMod val="80000"/>
            </a:schemeClr>
          </a:solidFill>
          <a:ln w="25400">
            <a:solidFill>
              <a:schemeClr val="lt1"/>
            </a:solidFill>
          </a:ln>
          <a:effectLst/>
          <a:sp3d contourW="25400">
            <a:contourClr>
              <a:schemeClr val="lt1"/>
            </a:contourClr>
          </a:sp3d>
        </c:spPr>
      </c:pivotFmt>
      <c:pivotFmt>
        <c:idx val="75"/>
        <c:spPr>
          <a:solidFill>
            <a:schemeClr val="accent3">
              <a:lumMod val="80000"/>
            </a:schemeClr>
          </a:solidFill>
          <a:ln w="25400">
            <a:solidFill>
              <a:schemeClr val="lt1"/>
            </a:solidFill>
          </a:ln>
          <a:effectLst/>
          <a:sp3d contourW="25400">
            <a:contourClr>
              <a:schemeClr val="lt1"/>
            </a:contourClr>
          </a:sp3d>
        </c:spPr>
      </c:pivotFmt>
      <c:pivotFmt>
        <c:idx val="76"/>
        <c:spPr>
          <a:solidFill>
            <a:schemeClr val="accent4">
              <a:lumMod val="80000"/>
            </a:schemeClr>
          </a:solidFill>
          <a:ln w="25400">
            <a:solidFill>
              <a:schemeClr val="lt1"/>
            </a:solidFill>
          </a:ln>
          <a:effectLst/>
          <a:sp3d contourW="25400">
            <a:contourClr>
              <a:schemeClr val="lt1"/>
            </a:contourClr>
          </a:sp3d>
        </c:spPr>
      </c:pivotFmt>
      <c:pivotFmt>
        <c:idx val="77"/>
        <c:spPr>
          <a:solidFill>
            <a:schemeClr val="accent5">
              <a:lumMod val="80000"/>
            </a:schemeClr>
          </a:solidFill>
          <a:ln w="25400">
            <a:solidFill>
              <a:schemeClr val="lt1"/>
            </a:solidFill>
          </a:ln>
          <a:effectLst/>
          <a:sp3d contourW="25400">
            <a:contourClr>
              <a:schemeClr val="lt1"/>
            </a:contourClr>
          </a:sp3d>
        </c:spPr>
      </c:pivotFmt>
      <c:pivotFmt>
        <c:idx val="78"/>
        <c:spPr>
          <a:solidFill>
            <a:schemeClr val="accent6">
              <a:lumMod val="80000"/>
            </a:schemeClr>
          </a:solidFill>
          <a:ln w="25400">
            <a:solidFill>
              <a:schemeClr val="lt1"/>
            </a:solidFill>
          </a:ln>
          <a:effectLst/>
          <a:sp3d contourW="25400">
            <a:contourClr>
              <a:schemeClr val="lt1"/>
            </a:contourClr>
          </a:sp3d>
        </c:spPr>
      </c:pivotFmt>
      <c:pivotFmt>
        <c:idx val="79"/>
        <c:spPr>
          <a:solidFill>
            <a:schemeClr val="accent1">
              <a:lumMod val="60000"/>
              <a:lumOff val="40000"/>
            </a:schemeClr>
          </a:solidFill>
          <a:ln w="25400">
            <a:solidFill>
              <a:schemeClr val="lt1"/>
            </a:solidFill>
          </a:ln>
          <a:effectLst/>
          <a:sp3d contourW="25400">
            <a:contourClr>
              <a:schemeClr val="lt1"/>
            </a:contourClr>
          </a:sp3d>
        </c:spPr>
      </c:pivotFmt>
      <c:pivotFmt>
        <c:idx val="80"/>
        <c:spPr>
          <a:solidFill>
            <a:schemeClr val="accent2">
              <a:lumMod val="60000"/>
              <a:lumOff val="40000"/>
            </a:schemeClr>
          </a:solidFill>
          <a:ln w="25400">
            <a:solidFill>
              <a:schemeClr val="lt1"/>
            </a:solidFill>
          </a:ln>
          <a:effectLst/>
          <a:sp3d contourW="25400">
            <a:contourClr>
              <a:schemeClr val="lt1"/>
            </a:contourClr>
          </a:sp3d>
        </c:spPr>
      </c:pivotFmt>
      <c:pivotFmt>
        <c:idx val="81"/>
        <c:spPr>
          <a:solidFill>
            <a:schemeClr val="accent3">
              <a:lumMod val="60000"/>
              <a:lumOff val="40000"/>
            </a:schemeClr>
          </a:solidFill>
          <a:ln w="25400">
            <a:solidFill>
              <a:schemeClr val="lt1"/>
            </a:solidFill>
          </a:ln>
          <a:effectLst/>
          <a:sp3d contourW="25400">
            <a:contourClr>
              <a:schemeClr val="lt1"/>
            </a:contourClr>
          </a:sp3d>
        </c:spPr>
      </c:pivotFmt>
      <c:pivotFmt>
        <c:idx val="82"/>
        <c:spPr>
          <a:solidFill>
            <a:schemeClr val="accent4">
              <a:lumMod val="60000"/>
              <a:lumOff val="40000"/>
            </a:schemeClr>
          </a:solidFill>
          <a:ln w="25400">
            <a:solidFill>
              <a:schemeClr val="lt1"/>
            </a:solidFill>
          </a:ln>
          <a:effectLst/>
          <a:sp3d contourW="25400">
            <a:contourClr>
              <a:schemeClr val="lt1"/>
            </a:contourClr>
          </a:sp3d>
        </c:spPr>
      </c:pivotFmt>
      <c:pivotFmt>
        <c:idx val="83"/>
        <c:spPr>
          <a:solidFill>
            <a:schemeClr val="accent5">
              <a:lumMod val="60000"/>
              <a:lumOff val="40000"/>
            </a:schemeClr>
          </a:solidFill>
          <a:ln w="25400">
            <a:solidFill>
              <a:schemeClr val="lt1"/>
            </a:solidFill>
          </a:ln>
          <a:effectLst/>
          <a:sp3d contourW="25400">
            <a:contourClr>
              <a:schemeClr val="lt1"/>
            </a:contourClr>
          </a:sp3d>
        </c:spPr>
      </c:pivotFmt>
      <c:pivotFmt>
        <c:idx val="84"/>
        <c:spPr>
          <a:solidFill>
            <a:schemeClr val="accent6">
              <a:lumMod val="60000"/>
              <a:lumOff val="40000"/>
            </a:schemeClr>
          </a:solidFill>
          <a:ln w="25400">
            <a:solidFill>
              <a:schemeClr val="lt1"/>
            </a:solidFill>
          </a:ln>
          <a:effectLst/>
          <a:sp3d contourW="25400">
            <a:contourClr>
              <a:schemeClr val="lt1"/>
            </a:contourClr>
          </a:sp3d>
        </c:spPr>
      </c:pivotFmt>
      <c:pivotFmt>
        <c:idx val="85"/>
        <c:spPr>
          <a:solidFill>
            <a:schemeClr val="accent1">
              <a:lumMod val="50000"/>
            </a:schemeClr>
          </a:solidFill>
          <a:ln w="25400">
            <a:solidFill>
              <a:schemeClr val="lt1"/>
            </a:solidFill>
          </a:ln>
          <a:effectLst/>
          <a:sp3d contourW="25400">
            <a:contourClr>
              <a:schemeClr val="lt1"/>
            </a:contourClr>
          </a:sp3d>
        </c:spPr>
      </c:pivotFmt>
      <c:pivotFmt>
        <c:idx val="86"/>
        <c:spPr>
          <a:solidFill>
            <a:schemeClr val="accent2">
              <a:lumMod val="50000"/>
            </a:schemeClr>
          </a:solidFill>
          <a:ln w="25400">
            <a:solidFill>
              <a:schemeClr val="lt1"/>
            </a:solidFill>
          </a:ln>
          <a:effectLst/>
          <a:sp3d contourW="25400">
            <a:contourClr>
              <a:schemeClr val="lt1"/>
            </a:contourClr>
          </a:sp3d>
        </c:spPr>
      </c:pivotFmt>
      <c:pivotFmt>
        <c:idx val="87"/>
        <c:spPr>
          <a:solidFill>
            <a:schemeClr val="accent3">
              <a:lumMod val="50000"/>
            </a:schemeClr>
          </a:solidFill>
          <a:ln w="25400">
            <a:solidFill>
              <a:schemeClr val="lt1"/>
            </a:solidFill>
          </a:ln>
          <a:effectLst/>
          <a:sp3d contourW="25400">
            <a:contourClr>
              <a:schemeClr val="lt1"/>
            </a:contourClr>
          </a:sp3d>
        </c:spPr>
      </c:pivotFmt>
      <c:pivotFmt>
        <c:idx val="88"/>
        <c:spPr>
          <a:solidFill>
            <a:schemeClr val="accent4">
              <a:lumMod val="50000"/>
            </a:schemeClr>
          </a:solidFill>
          <a:ln w="25400">
            <a:solidFill>
              <a:schemeClr val="lt1"/>
            </a:solidFill>
          </a:ln>
          <a:effectLst/>
          <a:sp3d contourW="25400">
            <a:contourClr>
              <a:schemeClr val="lt1"/>
            </a:contourClr>
          </a:sp3d>
        </c:spPr>
      </c:pivotFmt>
      <c:pivotFmt>
        <c:idx val="89"/>
        <c:spPr>
          <a:solidFill>
            <a:schemeClr val="accent5">
              <a:lumMod val="50000"/>
            </a:schemeClr>
          </a:solidFill>
          <a:ln w="25400">
            <a:solidFill>
              <a:schemeClr val="lt1"/>
            </a:solidFill>
          </a:ln>
          <a:effectLst/>
          <a:sp3d contourW="25400">
            <a:contourClr>
              <a:schemeClr val="lt1"/>
            </a:contourClr>
          </a:sp3d>
        </c:spPr>
      </c:pivotFmt>
      <c:pivotFmt>
        <c:idx val="90"/>
        <c:spPr>
          <a:solidFill>
            <a:schemeClr val="accent6">
              <a:lumMod val="50000"/>
            </a:schemeClr>
          </a:solidFill>
          <a:ln w="25400">
            <a:solidFill>
              <a:schemeClr val="lt1"/>
            </a:solidFill>
          </a:ln>
          <a:effectLst/>
          <a:sp3d contourW="25400">
            <a:contourClr>
              <a:schemeClr val="lt1"/>
            </a:contourClr>
          </a:sp3d>
        </c:spPr>
      </c:pivotFmt>
      <c:pivotFmt>
        <c:idx val="91"/>
        <c:spPr>
          <a:solidFill>
            <a:schemeClr val="accent1">
              <a:lumMod val="70000"/>
              <a:lumOff val="30000"/>
            </a:schemeClr>
          </a:solidFill>
          <a:ln w="25400">
            <a:solidFill>
              <a:schemeClr val="lt1"/>
            </a:solidFill>
          </a:ln>
          <a:effectLst/>
          <a:sp3d contourW="25400">
            <a:contourClr>
              <a:schemeClr val="lt1"/>
            </a:contourClr>
          </a:sp3d>
        </c:spPr>
      </c:pivotFmt>
      <c:pivotFmt>
        <c:idx val="92"/>
        <c:spPr>
          <a:solidFill>
            <a:schemeClr val="accent2">
              <a:lumMod val="70000"/>
              <a:lumOff val="30000"/>
            </a:schemeClr>
          </a:solidFill>
          <a:ln w="25400">
            <a:solidFill>
              <a:schemeClr val="lt1"/>
            </a:solidFill>
          </a:ln>
          <a:effectLst/>
          <a:sp3d contourW="25400">
            <a:contourClr>
              <a:schemeClr val="lt1"/>
            </a:contourClr>
          </a:sp3d>
        </c:spPr>
      </c:pivotFmt>
      <c:pivotFmt>
        <c:idx val="93"/>
        <c:spPr>
          <a:solidFill>
            <a:schemeClr val="accent3">
              <a:lumMod val="70000"/>
              <a:lumOff val="30000"/>
            </a:schemeClr>
          </a:solidFill>
          <a:ln w="25400">
            <a:solidFill>
              <a:schemeClr val="lt1"/>
            </a:solidFill>
          </a:ln>
          <a:effectLst/>
          <a:sp3d contourW="25400">
            <a:contourClr>
              <a:schemeClr val="lt1"/>
            </a:contourClr>
          </a:sp3d>
        </c:spPr>
      </c:pivotFmt>
      <c:pivotFmt>
        <c:idx val="94"/>
        <c:spPr>
          <a:solidFill>
            <a:schemeClr val="accent4">
              <a:lumMod val="70000"/>
              <a:lumOff val="30000"/>
            </a:schemeClr>
          </a:solidFill>
          <a:ln w="25400">
            <a:solidFill>
              <a:schemeClr val="lt1"/>
            </a:solidFill>
          </a:ln>
          <a:effectLst/>
          <a:sp3d contourW="25400">
            <a:contourClr>
              <a:schemeClr val="lt1"/>
            </a:contourClr>
          </a:sp3d>
        </c:spPr>
      </c:pivotFmt>
      <c:pivotFmt>
        <c:idx val="95"/>
        <c:spPr>
          <a:solidFill>
            <a:schemeClr val="accent5">
              <a:lumMod val="70000"/>
              <a:lumOff val="30000"/>
            </a:schemeClr>
          </a:solidFill>
          <a:ln w="25400">
            <a:solidFill>
              <a:schemeClr val="lt1"/>
            </a:solidFill>
          </a:ln>
          <a:effectLst/>
          <a:sp3d contourW="25400">
            <a:contourClr>
              <a:schemeClr val="lt1"/>
            </a:contourClr>
          </a:sp3d>
        </c:spPr>
      </c:pivotFmt>
      <c:pivotFmt>
        <c:idx val="96"/>
        <c:spPr>
          <a:solidFill>
            <a:schemeClr val="accent6">
              <a:lumMod val="70000"/>
              <a:lumOff val="30000"/>
            </a:schemeClr>
          </a:solidFill>
          <a:ln w="25400">
            <a:solidFill>
              <a:schemeClr val="lt1"/>
            </a:solidFill>
          </a:ln>
          <a:effectLst/>
          <a:sp3d contourW="25400">
            <a:contourClr>
              <a:schemeClr val="lt1"/>
            </a:contourClr>
          </a:sp3d>
        </c:spPr>
      </c:pivotFmt>
      <c:pivotFmt>
        <c:idx val="97"/>
        <c:spPr>
          <a:solidFill>
            <a:schemeClr val="accent1">
              <a:lumMod val="70000"/>
            </a:schemeClr>
          </a:solidFill>
          <a:ln w="25400">
            <a:solidFill>
              <a:schemeClr val="lt1"/>
            </a:solidFill>
          </a:ln>
          <a:effectLst/>
          <a:sp3d contourW="25400">
            <a:contourClr>
              <a:schemeClr val="lt1"/>
            </a:contourClr>
          </a:sp3d>
        </c:spPr>
      </c:pivotFmt>
      <c:pivotFmt>
        <c:idx val="98"/>
        <c:spPr>
          <a:solidFill>
            <a:schemeClr val="accent2">
              <a:lumMod val="70000"/>
            </a:schemeClr>
          </a:solidFill>
          <a:ln w="25400">
            <a:solidFill>
              <a:schemeClr val="lt1"/>
            </a:solidFill>
          </a:ln>
          <a:effectLst/>
          <a:sp3d contourW="25400">
            <a:contourClr>
              <a:schemeClr val="lt1"/>
            </a:contourClr>
          </a:sp3d>
        </c:spPr>
      </c:pivotFmt>
      <c:pivotFmt>
        <c:idx val="99"/>
        <c:spPr>
          <a:solidFill>
            <a:schemeClr val="accent3">
              <a:lumMod val="70000"/>
            </a:schemeClr>
          </a:solidFill>
          <a:ln w="25400">
            <a:solidFill>
              <a:schemeClr val="lt1"/>
            </a:solidFill>
          </a:ln>
          <a:effectLst/>
          <a:sp3d contourW="25400">
            <a:contourClr>
              <a:schemeClr val="lt1"/>
            </a:contourClr>
          </a:sp3d>
        </c:spPr>
      </c:pivotFmt>
      <c:pivotFmt>
        <c:idx val="100"/>
        <c:spPr>
          <a:solidFill>
            <a:schemeClr val="accent4">
              <a:lumMod val="70000"/>
            </a:schemeClr>
          </a:solidFill>
          <a:ln w="25400">
            <a:solidFill>
              <a:schemeClr val="lt1"/>
            </a:solidFill>
          </a:ln>
          <a:effectLst/>
          <a:sp3d contourW="25400">
            <a:contourClr>
              <a:schemeClr val="lt1"/>
            </a:contourClr>
          </a:sp3d>
        </c:spPr>
      </c:pivotFmt>
      <c:pivotFmt>
        <c:idx val="101"/>
        <c:spPr>
          <a:solidFill>
            <a:schemeClr val="accent5">
              <a:lumMod val="70000"/>
            </a:schemeClr>
          </a:solidFill>
          <a:ln w="25400">
            <a:solidFill>
              <a:schemeClr val="lt1"/>
            </a:solidFill>
          </a:ln>
          <a:effectLst/>
          <a:sp3d contourW="25400">
            <a:contourClr>
              <a:schemeClr val="lt1"/>
            </a:contourClr>
          </a:sp3d>
        </c:spPr>
      </c:pivotFmt>
      <c:pivotFmt>
        <c:idx val="102"/>
        <c:spPr>
          <a:solidFill>
            <a:schemeClr val="accent6">
              <a:lumMod val="70000"/>
            </a:schemeClr>
          </a:solidFill>
          <a:ln w="25400">
            <a:solidFill>
              <a:schemeClr val="lt1"/>
            </a:solidFill>
          </a:ln>
          <a:effectLst/>
          <a:sp3d contourW="25400">
            <a:contourClr>
              <a:schemeClr val="lt1"/>
            </a:contourClr>
          </a:sp3d>
        </c:spPr>
      </c:pivotFmt>
      <c:pivotFmt>
        <c:idx val="103"/>
        <c:spPr>
          <a:solidFill>
            <a:schemeClr val="accent1">
              <a:lumMod val="50000"/>
              <a:lumOff val="50000"/>
            </a:schemeClr>
          </a:solidFill>
          <a:ln w="25400">
            <a:solidFill>
              <a:schemeClr val="lt1"/>
            </a:solidFill>
          </a:ln>
          <a:effectLst/>
          <a:sp3d contourW="25400">
            <a:contourClr>
              <a:schemeClr val="lt1"/>
            </a:contourClr>
          </a:sp3d>
        </c:spPr>
      </c:pivotFmt>
      <c:pivotFmt>
        <c:idx val="104"/>
        <c:spPr>
          <a:solidFill>
            <a:schemeClr val="accent2">
              <a:lumMod val="50000"/>
              <a:lumOff val="50000"/>
            </a:schemeClr>
          </a:solidFill>
          <a:ln w="25400">
            <a:solidFill>
              <a:schemeClr val="lt1"/>
            </a:solidFill>
          </a:ln>
          <a:effectLst/>
          <a:sp3d contourW="25400">
            <a:contourClr>
              <a:schemeClr val="lt1"/>
            </a:contourClr>
          </a:sp3d>
        </c:spPr>
      </c:pivotFmt>
      <c:pivotFmt>
        <c:idx val="105"/>
        <c:spPr>
          <a:solidFill>
            <a:schemeClr val="accent3">
              <a:lumMod val="50000"/>
              <a:lumOff val="50000"/>
            </a:schemeClr>
          </a:solidFill>
          <a:ln w="25400">
            <a:solidFill>
              <a:schemeClr val="lt1"/>
            </a:solidFill>
          </a:ln>
          <a:effectLst/>
          <a:sp3d contourW="25400">
            <a:contourClr>
              <a:schemeClr val="lt1"/>
            </a:contourClr>
          </a:sp3d>
        </c:spPr>
      </c:pivotFmt>
      <c:pivotFmt>
        <c:idx val="106"/>
        <c:spPr>
          <a:solidFill>
            <a:schemeClr val="accent4">
              <a:lumMod val="50000"/>
              <a:lumOff val="50000"/>
            </a:schemeClr>
          </a:solidFill>
          <a:ln w="25400">
            <a:solidFill>
              <a:schemeClr val="lt1"/>
            </a:solidFill>
          </a:ln>
          <a:effectLst/>
          <a:sp3d contourW="25400">
            <a:contourClr>
              <a:schemeClr val="lt1"/>
            </a:contourClr>
          </a:sp3d>
        </c:spPr>
      </c:pivotFmt>
      <c:pivotFmt>
        <c:idx val="107"/>
        <c:spPr>
          <a:solidFill>
            <a:schemeClr val="accent5">
              <a:lumMod val="50000"/>
              <a:lumOff val="50000"/>
            </a:schemeClr>
          </a:solidFill>
          <a:ln w="25400">
            <a:solidFill>
              <a:schemeClr val="lt1"/>
            </a:solidFill>
          </a:ln>
          <a:effectLst/>
          <a:sp3d contourW="25400">
            <a:contourClr>
              <a:schemeClr val="lt1"/>
            </a:contourClr>
          </a:sp3d>
        </c:spPr>
      </c:pivotFmt>
      <c:pivotFmt>
        <c:idx val="108"/>
        <c:spPr>
          <a:solidFill>
            <a:schemeClr val="accent6">
              <a:lumMod val="50000"/>
              <a:lumOff val="50000"/>
            </a:schemeClr>
          </a:solidFill>
          <a:ln w="25400">
            <a:solidFill>
              <a:schemeClr val="lt1"/>
            </a:solidFill>
          </a:ln>
          <a:effectLst/>
          <a:sp3d contourW="25400">
            <a:contourClr>
              <a:schemeClr val="lt1"/>
            </a:contourClr>
          </a:sp3d>
        </c:spPr>
      </c:pivotFmt>
      <c:pivotFmt>
        <c:idx val="109"/>
        <c:spPr>
          <a:solidFill>
            <a:schemeClr val="accent1"/>
          </a:solidFill>
          <a:ln w="25400">
            <a:solidFill>
              <a:schemeClr val="lt1"/>
            </a:solidFill>
          </a:ln>
          <a:effectLst/>
          <a:sp3d contourW="25400">
            <a:contourClr>
              <a:schemeClr val="lt1"/>
            </a:contourClr>
          </a:sp3d>
        </c:spPr>
      </c:pivotFmt>
      <c:pivotFmt>
        <c:idx val="110"/>
        <c:spPr>
          <a:solidFill>
            <a:schemeClr val="accent2"/>
          </a:solidFill>
          <a:ln w="25400">
            <a:solidFill>
              <a:schemeClr val="lt1"/>
            </a:solidFill>
          </a:ln>
          <a:effectLst/>
          <a:sp3d contourW="25400">
            <a:contourClr>
              <a:schemeClr val="lt1"/>
            </a:contourClr>
          </a:sp3d>
        </c:spPr>
      </c:pivotFmt>
      <c:pivotFmt>
        <c:idx val="111"/>
        <c:spPr>
          <a:solidFill>
            <a:schemeClr val="accent3"/>
          </a:solidFill>
          <a:ln w="25400">
            <a:solidFill>
              <a:schemeClr val="lt1"/>
            </a:solidFill>
          </a:ln>
          <a:effectLst/>
          <a:sp3d contourW="25400">
            <a:contourClr>
              <a:schemeClr val="lt1"/>
            </a:contourClr>
          </a:sp3d>
        </c:spPr>
      </c:pivotFmt>
      <c:pivotFmt>
        <c:idx val="112"/>
        <c:spPr>
          <a:solidFill>
            <a:schemeClr val="accent4"/>
          </a:solidFill>
          <a:ln w="25400">
            <a:solidFill>
              <a:schemeClr val="lt1"/>
            </a:solidFill>
          </a:ln>
          <a:effectLst/>
          <a:sp3d contourW="25400">
            <a:contourClr>
              <a:schemeClr val="lt1"/>
            </a:contourClr>
          </a:sp3d>
        </c:spPr>
      </c:pivotFmt>
      <c:pivotFmt>
        <c:idx val="113"/>
        <c:spPr>
          <a:solidFill>
            <a:schemeClr val="accent5"/>
          </a:solidFill>
          <a:ln w="25400">
            <a:solidFill>
              <a:schemeClr val="lt1"/>
            </a:solidFill>
          </a:ln>
          <a:effectLst/>
          <a:sp3d contourW="25400">
            <a:contourClr>
              <a:schemeClr val="lt1"/>
            </a:contourClr>
          </a:sp3d>
        </c:spPr>
      </c:pivotFmt>
      <c:pivotFmt>
        <c:idx val="114"/>
        <c:spPr>
          <a:solidFill>
            <a:schemeClr val="accent6"/>
          </a:solidFill>
          <a:ln w="25400">
            <a:solidFill>
              <a:schemeClr val="lt1"/>
            </a:solidFill>
          </a:ln>
          <a:effectLst/>
          <a:sp3d contourW="25400">
            <a:contourClr>
              <a:schemeClr val="lt1"/>
            </a:contourClr>
          </a:sp3d>
        </c:spPr>
      </c:pivotFmt>
      <c:pivotFmt>
        <c:idx val="115"/>
        <c:spPr>
          <a:solidFill>
            <a:schemeClr val="accent1">
              <a:lumMod val="60000"/>
            </a:schemeClr>
          </a:solidFill>
          <a:ln w="25400">
            <a:solidFill>
              <a:schemeClr val="lt1"/>
            </a:solidFill>
          </a:ln>
          <a:effectLst/>
          <a:sp3d contourW="25400">
            <a:contourClr>
              <a:schemeClr val="lt1"/>
            </a:contourClr>
          </a:sp3d>
        </c:spPr>
      </c:pivotFmt>
      <c:pivotFmt>
        <c:idx val="116"/>
        <c:spPr>
          <a:solidFill>
            <a:schemeClr val="accent2">
              <a:lumMod val="60000"/>
            </a:schemeClr>
          </a:solidFill>
          <a:ln w="25400">
            <a:solidFill>
              <a:schemeClr val="lt1"/>
            </a:solidFill>
          </a:ln>
          <a:effectLst/>
          <a:sp3d contourW="25400">
            <a:contourClr>
              <a:schemeClr val="lt1"/>
            </a:contourClr>
          </a:sp3d>
        </c:spPr>
      </c:pivotFmt>
      <c:pivotFmt>
        <c:idx val="117"/>
        <c:spPr>
          <a:solidFill>
            <a:schemeClr val="accent3">
              <a:lumMod val="60000"/>
            </a:schemeClr>
          </a:solidFill>
          <a:ln w="25400">
            <a:solidFill>
              <a:schemeClr val="lt1"/>
            </a:solidFill>
          </a:ln>
          <a:effectLst/>
          <a:sp3d contourW="25400">
            <a:contourClr>
              <a:schemeClr val="lt1"/>
            </a:contourClr>
          </a:sp3d>
        </c:spPr>
      </c:pivotFmt>
      <c:pivotFmt>
        <c:idx val="118"/>
        <c:spPr>
          <a:solidFill>
            <a:schemeClr val="accent4">
              <a:lumMod val="60000"/>
            </a:schemeClr>
          </a:solidFill>
          <a:ln w="25400">
            <a:solidFill>
              <a:schemeClr val="lt1"/>
            </a:solidFill>
          </a:ln>
          <a:effectLst/>
          <a:sp3d contourW="25400">
            <a:contourClr>
              <a:schemeClr val="lt1"/>
            </a:contourClr>
          </a:sp3d>
        </c:spPr>
      </c:pivotFmt>
      <c:pivotFmt>
        <c:idx val="119"/>
        <c:spPr>
          <a:solidFill>
            <a:schemeClr val="accent5">
              <a:lumMod val="60000"/>
            </a:schemeClr>
          </a:solidFill>
          <a:ln w="25400">
            <a:solidFill>
              <a:schemeClr val="lt1"/>
            </a:solidFill>
          </a:ln>
          <a:effectLst/>
          <a:sp3d contourW="25400">
            <a:contourClr>
              <a:schemeClr val="lt1"/>
            </a:contourClr>
          </a:sp3d>
        </c:spPr>
      </c:pivotFmt>
      <c:pivotFmt>
        <c:idx val="120"/>
        <c:spPr>
          <a:solidFill>
            <a:schemeClr val="accent6">
              <a:lumMod val="60000"/>
            </a:schemeClr>
          </a:solidFill>
          <a:ln w="25400">
            <a:solidFill>
              <a:schemeClr val="lt1"/>
            </a:solidFill>
          </a:ln>
          <a:effectLst/>
          <a:sp3d contourW="25400">
            <a:contourClr>
              <a:schemeClr val="lt1"/>
            </a:contourClr>
          </a:sp3d>
        </c:spPr>
      </c:pivotFmt>
      <c:pivotFmt>
        <c:idx val="121"/>
        <c:spPr>
          <a:solidFill>
            <a:schemeClr val="accent1">
              <a:lumMod val="80000"/>
              <a:lumOff val="20000"/>
            </a:schemeClr>
          </a:solidFill>
          <a:ln w="25400">
            <a:solidFill>
              <a:schemeClr val="lt1"/>
            </a:solidFill>
          </a:ln>
          <a:effectLst/>
          <a:sp3d contourW="25400">
            <a:contourClr>
              <a:schemeClr val="lt1"/>
            </a:contourClr>
          </a:sp3d>
        </c:spPr>
      </c:pivotFmt>
      <c:pivotFmt>
        <c:idx val="122"/>
        <c:spPr>
          <a:solidFill>
            <a:schemeClr val="accent2">
              <a:lumMod val="80000"/>
              <a:lumOff val="20000"/>
            </a:schemeClr>
          </a:solidFill>
          <a:ln w="25400">
            <a:solidFill>
              <a:schemeClr val="lt1"/>
            </a:solidFill>
          </a:ln>
          <a:effectLst/>
          <a:sp3d contourW="25400">
            <a:contourClr>
              <a:schemeClr val="lt1"/>
            </a:contourClr>
          </a:sp3d>
        </c:spPr>
      </c:pivotFmt>
      <c:pivotFmt>
        <c:idx val="123"/>
        <c:spPr>
          <a:solidFill>
            <a:schemeClr val="accent3">
              <a:lumMod val="80000"/>
              <a:lumOff val="20000"/>
            </a:schemeClr>
          </a:solidFill>
          <a:ln w="25400">
            <a:solidFill>
              <a:schemeClr val="lt1"/>
            </a:solidFill>
          </a:ln>
          <a:effectLst/>
          <a:sp3d contourW="25400">
            <a:contourClr>
              <a:schemeClr val="lt1"/>
            </a:contourClr>
          </a:sp3d>
        </c:spPr>
      </c:pivotFmt>
      <c:pivotFmt>
        <c:idx val="124"/>
        <c:spPr>
          <a:solidFill>
            <a:schemeClr val="accent4">
              <a:lumMod val="80000"/>
              <a:lumOff val="20000"/>
            </a:schemeClr>
          </a:solidFill>
          <a:ln w="25400">
            <a:solidFill>
              <a:schemeClr val="lt1"/>
            </a:solidFill>
          </a:ln>
          <a:effectLst/>
          <a:sp3d contourW="25400">
            <a:contourClr>
              <a:schemeClr val="lt1"/>
            </a:contourClr>
          </a:sp3d>
        </c:spPr>
      </c:pivotFmt>
      <c:pivotFmt>
        <c:idx val="125"/>
        <c:spPr>
          <a:solidFill>
            <a:schemeClr val="accent5">
              <a:lumMod val="80000"/>
              <a:lumOff val="20000"/>
            </a:schemeClr>
          </a:solidFill>
          <a:ln w="25400">
            <a:solidFill>
              <a:schemeClr val="lt1"/>
            </a:solidFill>
          </a:ln>
          <a:effectLst/>
          <a:sp3d contourW="25400">
            <a:contourClr>
              <a:schemeClr val="lt1"/>
            </a:contourClr>
          </a:sp3d>
        </c:spPr>
      </c:pivotFmt>
      <c:pivotFmt>
        <c:idx val="126"/>
        <c:spPr>
          <a:solidFill>
            <a:schemeClr val="accent6">
              <a:lumMod val="80000"/>
              <a:lumOff val="20000"/>
            </a:schemeClr>
          </a:solidFill>
          <a:ln w="25400">
            <a:solidFill>
              <a:schemeClr val="lt1"/>
            </a:solidFill>
          </a:ln>
          <a:effectLst/>
          <a:sp3d contourW="25400">
            <a:contourClr>
              <a:schemeClr val="lt1"/>
            </a:contourClr>
          </a:sp3d>
        </c:spPr>
      </c:pivotFmt>
      <c:pivotFmt>
        <c:idx val="127"/>
        <c:spPr>
          <a:solidFill>
            <a:schemeClr val="accent1">
              <a:lumMod val="80000"/>
            </a:schemeClr>
          </a:solidFill>
          <a:ln w="25400">
            <a:solidFill>
              <a:schemeClr val="lt1"/>
            </a:solidFill>
          </a:ln>
          <a:effectLst/>
          <a:sp3d contourW="25400">
            <a:contourClr>
              <a:schemeClr val="lt1"/>
            </a:contourClr>
          </a:sp3d>
        </c:spPr>
      </c:pivotFmt>
      <c:pivotFmt>
        <c:idx val="128"/>
        <c:spPr>
          <a:solidFill>
            <a:schemeClr val="accent2">
              <a:lumMod val="80000"/>
            </a:schemeClr>
          </a:solidFill>
          <a:ln w="25400">
            <a:solidFill>
              <a:schemeClr val="lt1"/>
            </a:solidFill>
          </a:ln>
          <a:effectLst/>
          <a:sp3d contourW="25400">
            <a:contourClr>
              <a:schemeClr val="lt1"/>
            </a:contourClr>
          </a:sp3d>
        </c:spPr>
      </c:pivotFmt>
      <c:pivotFmt>
        <c:idx val="129"/>
        <c:spPr>
          <a:solidFill>
            <a:schemeClr val="accent3">
              <a:lumMod val="80000"/>
            </a:schemeClr>
          </a:solidFill>
          <a:ln w="25400">
            <a:solidFill>
              <a:schemeClr val="lt1"/>
            </a:solidFill>
          </a:ln>
          <a:effectLst/>
          <a:sp3d contourW="25400">
            <a:contourClr>
              <a:schemeClr val="lt1"/>
            </a:contourClr>
          </a:sp3d>
        </c:spPr>
      </c:pivotFmt>
      <c:pivotFmt>
        <c:idx val="130"/>
        <c:spPr>
          <a:solidFill>
            <a:schemeClr val="accent4">
              <a:lumMod val="80000"/>
            </a:schemeClr>
          </a:solidFill>
          <a:ln w="25400">
            <a:solidFill>
              <a:schemeClr val="lt1"/>
            </a:solidFill>
          </a:ln>
          <a:effectLst/>
          <a:sp3d contourW="25400">
            <a:contourClr>
              <a:schemeClr val="lt1"/>
            </a:contourClr>
          </a:sp3d>
        </c:spPr>
      </c:pivotFmt>
      <c:pivotFmt>
        <c:idx val="131"/>
        <c:spPr>
          <a:solidFill>
            <a:schemeClr val="accent5">
              <a:lumMod val="80000"/>
            </a:schemeClr>
          </a:solidFill>
          <a:ln w="25400">
            <a:solidFill>
              <a:schemeClr val="lt1"/>
            </a:solidFill>
          </a:ln>
          <a:effectLst/>
          <a:sp3d contourW="25400">
            <a:contourClr>
              <a:schemeClr val="lt1"/>
            </a:contourClr>
          </a:sp3d>
        </c:spPr>
      </c:pivotFmt>
      <c:pivotFmt>
        <c:idx val="132"/>
        <c:spPr>
          <a:solidFill>
            <a:schemeClr val="accent6">
              <a:lumMod val="80000"/>
            </a:schemeClr>
          </a:solidFill>
          <a:ln w="25400">
            <a:solidFill>
              <a:schemeClr val="lt1"/>
            </a:solidFill>
          </a:ln>
          <a:effectLst/>
          <a:sp3d contourW="25400">
            <a:contourClr>
              <a:schemeClr val="lt1"/>
            </a:contourClr>
          </a:sp3d>
        </c:spPr>
      </c:pivotFmt>
      <c:pivotFmt>
        <c:idx val="133"/>
        <c:spPr>
          <a:solidFill>
            <a:schemeClr val="accent1">
              <a:lumMod val="60000"/>
              <a:lumOff val="40000"/>
            </a:schemeClr>
          </a:solidFill>
          <a:ln w="25400">
            <a:solidFill>
              <a:schemeClr val="lt1"/>
            </a:solidFill>
          </a:ln>
          <a:effectLst/>
          <a:sp3d contourW="25400">
            <a:contourClr>
              <a:schemeClr val="lt1"/>
            </a:contourClr>
          </a:sp3d>
        </c:spPr>
      </c:pivotFmt>
      <c:pivotFmt>
        <c:idx val="134"/>
        <c:spPr>
          <a:solidFill>
            <a:schemeClr val="accent2">
              <a:lumMod val="60000"/>
              <a:lumOff val="40000"/>
            </a:schemeClr>
          </a:solidFill>
          <a:ln w="25400">
            <a:solidFill>
              <a:schemeClr val="lt1"/>
            </a:solidFill>
          </a:ln>
          <a:effectLst/>
          <a:sp3d contourW="25400">
            <a:contourClr>
              <a:schemeClr val="lt1"/>
            </a:contourClr>
          </a:sp3d>
        </c:spPr>
      </c:pivotFmt>
      <c:pivotFmt>
        <c:idx val="135"/>
        <c:spPr>
          <a:solidFill>
            <a:schemeClr val="accent3">
              <a:lumMod val="60000"/>
              <a:lumOff val="40000"/>
            </a:schemeClr>
          </a:solidFill>
          <a:ln w="25400">
            <a:solidFill>
              <a:schemeClr val="lt1"/>
            </a:solidFill>
          </a:ln>
          <a:effectLst/>
          <a:sp3d contourW="25400">
            <a:contourClr>
              <a:schemeClr val="lt1"/>
            </a:contourClr>
          </a:sp3d>
        </c:spPr>
      </c:pivotFmt>
      <c:pivotFmt>
        <c:idx val="136"/>
        <c:spPr>
          <a:solidFill>
            <a:schemeClr val="accent4">
              <a:lumMod val="60000"/>
              <a:lumOff val="40000"/>
            </a:schemeClr>
          </a:solidFill>
          <a:ln w="25400">
            <a:solidFill>
              <a:schemeClr val="lt1"/>
            </a:solidFill>
          </a:ln>
          <a:effectLst/>
          <a:sp3d contourW="25400">
            <a:contourClr>
              <a:schemeClr val="lt1"/>
            </a:contourClr>
          </a:sp3d>
        </c:spPr>
      </c:pivotFmt>
      <c:pivotFmt>
        <c:idx val="137"/>
        <c:spPr>
          <a:solidFill>
            <a:schemeClr val="accent5">
              <a:lumMod val="60000"/>
              <a:lumOff val="40000"/>
            </a:schemeClr>
          </a:solidFill>
          <a:ln w="25400">
            <a:solidFill>
              <a:schemeClr val="lt1"/>
            </a:solidFill>
          </a:ln>
          <a:effectLst/>
          <a:sp3d contourW="25400">
            <a:contourClr>
              <a:schemeClr val="lt1"/>
            </a:contourClr>
          </a:sp3d>
        </c:spPr>
      </c:pivotFmt>
      <c:pivotFmt>
        <c:idx val="138"/>
        <c:spPr>
          <a:solidFill>
            <a:schemeClr val="accent6">
              <a:lumMod val="60000"/>
              <a:lumOff val="40000"/>
            </a:schemeClr>
          </a:solidFill>
          <a:ln w="25400">
            <a:solidFill>
              <a:schemeClr val="lt1"/>
            </a:solidFill>
          </a:ln>
          <a:effectLst/>
          <a:sp3d contourW="25400">
            <a:contourClr>
              <a:schemeClr val="lt1"/>
            </a:contourClr>
          </a:sp3d>
        </c:spPr>
      </c:pivotFmt>
      <c:pivotFmt>
        <c:idx val="139"/>
        <c:spPr>
          <a:solidFill>
            <a:schemeClr val="accent1">
              <a:lumMod val="50000"/>
            </a:schemeClr>
          </a:solidFill>
          <a:ln w="25400">
            <a:solidFill>
              <a:schemeClr val="lt1"/>
            </a:solidFill>
          </a:ln>
          <a:effectLst/>
          <a:sp3d contourW="25400">
            <a:contourClr>
              <a:schemeClr val="lt1"/>
            </a:contourClr>
          </a:sp3d>
        </c:spPr>
      </c:pivotFmt>
      <c:pivotFmt>
        <c:idx val="140"/>
        <c:spPr>
          <a:solidFill>
            <a:schemeClr val="accent2">
              <a:lumMod val="50000"/>
            </a:schemeClr>
          </a:solidFill>
          <a:ln w="25400">
            <a:solidFill>
              <a:schemeClr val="lt1"/>
            </a:solidFill>
          </a:ln>
          <a:effectLst/>
          <a:sp3d contourW="25400">
            <a:contourClr>
              <a:schemeClr val="lt1"/>
            </a:contourClr>
          </a:sp3d>
        </c:spPr>
      </c:pivotFmt>
      <c:pivotFmt>
        <c:idx val="141"/>
        <c:spPr>
          <a:solidFill>
            <a:schemeClr val="accent3">
              <a:lumMod val="50000"/>
            </a:schemeClr>
          </a:solidFill>
          <a:ln w="25400">
            <a:solidFill>
              <a:schemeClr val="lt1"/>
            </a:solidFill>
          </a:ln>
          <a:effectLst/>
          <a:sp3d contourW="25400">
            <a:contourClr>
              <a:schemeClr val="lt1"/>
            </a:contourClr>
          </a:sp3d>
        </c:spPr>
      </c:pivotFmt>
      <c:pivotFmt>
        <c:idx val="142"/>
        <c:spPr>
          <a:solidFill>
            <a:schemeClr val="accent4">
              <a:lumMod val="50000"/>
            </a:schemeClr>
          </a:solidFill>
          <a:ln w="25400">
            <a:solidFill>
              <a:schemeClr val="lt1"/>
            </a:solidFill>
          </a:ln>
          <a:effectLst/>
          <a:sp3d contourW="25400">
            <a:contourClr>
              <a:schemeClr val="lt1"/>
            </a:contourClr>
          </a:sp3d>
        </c:spPr>
      </c:pivotFmt>
      <c:pivotFmt>
        <c:idx val="143"/>
        <c:spPr>
          <a:solidFill>
            <a:schemeClr val="accent5">
              <a:lumMod val="50000"/>
            </a:schemeClr>
          </a:solidFill>
          <a:ln w="25400">
            <a:solidFill>
              <a:schemeClr val="lt1"/>
            </a:solidFill>
          </a:ln>
          <a:effectLst/>
          <a:sp3d contourW="25400">
            <a:contourClr>
              <a:schemeClr val="lt1"/>
            </a:contourClr>
          </a:sp3d>
        </c:spPr>
      </c:pivotFmt>
      <c:pivotFmt>
        <c:idx val="144"/>
        <c:spPr>
          <a:solidFill>
            <a:schemeClr val="accent6">
              <a:lumMod val="50000"/>
            </a:schemeClr>
          </a:solidFill>
          <a:ln w="25400">
            <a:solidFill>
              <a:schemeClr val="lt1"/>
            </a:solidFill>
          </a:ln>
          <a:effectLst/>
          <a:sp3d contourW="25400">
            <a:contourClr>
              <a:schemeClr val="lt1"/>
            </a:contourClr>
          </a:sp3d>
        </c:spPr>
      </c:pivotFmt>
    </c:pivotFmts>
    <c:view3D>
      <c:rotX val="30"/>
      <c:rotY val="0"/>
      <c:depthPercent val="100"/>
      <c:rAngAx val="0"/>
      <c:perspective val="3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2529430984305522E-2"/>
          <c:y val="8.5841171933454547E-3"/>
          <c:w val="0.60931902416116168"/>
          <c:h val="0.98905901373339178"/>
        </c:manualLayout>
      </c:layout>
      <c:pie3DChart>
        <c:varyColors val="1"/>
        <c:ser>
          <c:idx val="0"/>
          <c:order val="0"/>
          <c:tx>
            <c:strRef>
              <c:f>Sheet2!$C$197</c:f>
              <c:strCache>
                <c:ptCount val="1"/>
                <c:pt idx="0">
                  <c:v>Total</c:v>
                </c:pt>
              </c:strCache>
            </c:strRef>
          </c:tx>
          <c:dPt>
            <c:idx val="0"/>
            <c:bubble3D val="0"/>
            <c:spPr>
              <a:solidFill>
                <a:schemeClr val="accent1"/>
              </a:solidFill>
              <a:ln w="25400">
                <a:solidFill>
                  <a:schemeClr val="lt1"/>
                </a:solidFill>
              </a:ln>
              <a:effectLst/>
              <a:sp3d contourW="25400">
                <a:contourClr>
                  <a:schemeClr val="lt1"/>
                </a:contourClr>
              </a:sp3d>
            </c:spPr>
          </c:dPt>
          <c:dPt>
            <c:idx val="1"/>
            <c:bubble3D val="0"/>
            <c:spPr>
              <a:solidFill>
                <a:schemeClr val="accent2"/>
              </a:solidFill>
              <a:ln w="25400">
                <a:solidFill>
                  <a:schemeClr val="lt1"/>
                </a:solidFill>
              </a:ln>
              <a:effectLst/>
              <a:sp3d contourW="25400">
                <a:contourClr>
                  <a:schemeClr val="lt1"/>
                </a:contourClr>
              </a:sp3d>
            </c:spPr>
          </c:dPt>
          <c:dPt>
            <c:idx val="2"/>
            <c:bubble3D val="0"/>
            <c:spPr>
              <a:solidFill>
                <a:schemeClr val="accent3"/>
              </a:solidFill>
              <a:ln w="25400">
                <a:solidFill>
                  <a:schemeClr val="lt1"/>
                </a:solidFill>
              </a:ln>
              <a:effectLst/>
              <a:sp3d contourW="25400">
                <a:contourClr>
                  <a:schemeClr val="lt1"/>
                </a:contourClr>
              </a:sp3d>
            </c:spPr>
          </c:dPt>
          <c:dPt>
            <c:idx val="3"/>
            <c:bubble3D val="0"/>
            <c:spPr>
              <a:solidFill>
                <a:schemeClr val="accent4"/>
              </a:solidFill>
              <a:ln w="25400">
                <a:solidFill>
                  <a:schemeClr val="lt1"/>
                </a:solidFill>
              </a:ln>
              <a:effectLst/>
              <a:sp3d contourW="25400">
                <a:contourClr>
                  <a:schemeClr val="lt1"/>
                </a:contourClr>
              </a:sp3d>
            </c:spPr>
          </c:dPt>
          <c:dPt>
            <c:idx val="4"/>
            <c:bubble3D val="0"/>
            <c:spPr>
              <a:solidFill>
                <a:schemeClr val="accent5"/>
              </a:solidFill>
              <a:ln w="25400">
                <a:solidFill>
                  <a:schemeClr val="lt1"/>
                </a:solidFill>
              </a:ln>
              <a:effectLst/>
              <a:sp3d contourW="25400">
                <a:contourClr>
                  <a:schemeClr val="lt1"/>
                </a:contourClr>
              </a:sp3d>
            </c:spPr>
          </c:dPt>
          <c:dPt>
            <c:idx val="5"/>
            <c:bubble3D val="0"/>
            <c:spPr>
              <a:solidFill>
                <a:schemeClr val="accent6"/>
              </a:solidFill>
              <a:ln w="25400">
                <a:solidFill>
                  <a:schemeClr val="lt1"/>
                </a:solidFill>
              </a:ln>
              <a:effectLst/>
              <a:sp3d contourW="25400">
                <a:contourClr>
                  <a:schemeClr val="lt1"/>
                </a:contourClr>
              </a:sp3d>
            </c:spPr>
          </c:dPt>
          <c:dPt>
            <c:idx val="6"/>
            <c:bubble3D val="0"/>
            <c:spPr>
              <a:solidFill>
                <a:schemeClr val="accent1">
                  <a:lumMod val="60000"/>
                </a:schemeClr>
              </a:solidFill>
              <a:ln w="25400">
                <a:solidFill>
                  <a:schemeClr val="lt1"/>
                </a:solidFill>
              </a:ln>
              <a:effectLst/>
              <a:sp3d contourW="25400">
                <a:contourClr>
                  <a:schemeClr val="lt1"/>
                </a:contourClr>
              </a:sp3d>
            </c:spPr>
          </c:dPt>
          <c:dPt>
            <c:idx val="7"/>
            <c:bubble3D val="0"/>
            <c:spPr>
              <a:solidFill>
                <a:schemeClr val="accent2">
                  <a:lumMod val="60000"/>
                </a:schemeClr>
              </a:solidFill>
              <a:ln w="25400">
                <a:solidFill>
                  <a:schemeClr val="lt1"/>
                </a:solidFill>
              </a:ln>
              <a:effectLst/>
              <a:sp3d contourW="25400">
                <a:contourClr>
                  <a:schemeClr val="lt1"/>
                </a:contourClr>
              </a:sp3d>
            </c:spPr>
          </c:dPt>
          <c:dPt>
            <c:idx val="8"/>
            <c:bubble3D val="0"/>
            <c:spPr>
              <a:solidFill>
                <a:schemeClr val="accent3">
                  <a:lumMod val="60000"/>
                </a:schemeClr>
              </a:solidFill>
              <a:ln w="25400">
                <a:solidFill>
                  <a:schemeClr val="lt1"/>
                </a:solidFill>
              </a:ln>
              <a:effectLst/>
              <a:sp3d contourW="25400">
                <a:contourClr>
                  <a:schemeClr val="lt1"/>
                </a:contourClr>
              </a:sp3d>
            </c:spPr>
          </c:dPt>
          <c:dPt>
            <c:idx val="9"/>
            <c:bubble3D val="0"/>
            <c:spPr>
              <a:solidFill>
                <a:schemeClr val="accent4">
                  <a:lumMod val="60000"/>
                </a:schemeClr>
              </a:solidFill>
              <a:ln w="25400">
                <a:solidFill>
                  <a:schemeClr val="lt1"/>
                </a:solidFill>
              </a:ln>
              <a:effectLst/>
              <a:sp3d contourW="25400">
                <a:contourClr>
                  <a:schemeClr val="lt1"/>
                </a:contourClr>
              </a:sp3d>
            </c:spPr>
          </c:dPt>
          <c:dPt>
            <c:idx val="10"/>
            <c:bubble3D val="0"/>
            <c:spPr>
              <a:solidFill>
                <a:schemeClr val="accent5">
                  <a:lumMod val="60000"/>
                </a:schemeClr>
              </a:solidFill>
              <a:ln w="25400">
                <a:solidFill>
                  <a:schemeClr val="lt1"/>
                </a:solidFill>
              </a:ln>
              <a:effectLst/>
              <a:sp3d contourW="25400">
                <a:contourClr>
                  <a:schemeClr val="lt1"/>
                </a:contourClr>
              </a:sp3d>
            </c:spPr>
          </c:dPt>
          <c:dPt>
            <c:idx val="11"/>
            <c:bubble3D val="0"/>
            <c:spPr>
              <a:solidFill>
                <a:schemeClr val="accent6">
                  <a:lumMod val="60000"/>
                </a:schemeClr>
              </a:solidFill>
              <a:ln w="25400">
                <a:solidFill>
                  <a:schemeClr val="lt1"/>
                </a:solidFill>
              </a:ln>
              <a:effectLst/>
              <a:sp3d contourW="25400">
                <a:contourClr>
                  <a:schemeClr val="lt1"/>
                </a:contourClr>
              </a:sp3d>
            </c:spPr>
          </c:dPt>
          <c:dPt>
            <c:idx val="12"/>
            <c:bubble3D val="0"/>
            <c:spPr>
              <a:solidFill>
                <a:schemeClr val="accent1">
                  <a:lumMod val="80000"/>
                  <a:lumOff val="20000"/>
                </a:schemeClr>
              </a:solidFill>
              <a:ln w="25400">
                <a:solidFill>
                  <a:schemeClr val="lt1"/>
                </a:solidFill>
              </a:ln>
              <a:effectLst/>
              <a:sp3d contourW="25400">
                <a:contourClr>
                  <a:schemeClr val="lt1"/>
                </a:contourClr>
              </a:sp3d>
            </c:spPr>
          </c:dPt>
          <c:dPt>
            <c:idx val="13"/>
            <c:bubble3D val="0"/>
            <c:spPr>
              <a:solidFill>
                <a:schemeClr val="accent2">
                  <a:lumMod val="80000"/>
                  <a:lumOff val="20000"/>
                </a:schemeClr>
              </a:solidFill>
              <a:ln w="25400">
                <a:solidFill>
                  <a:schemeClr val="lt1"/>
                </a:solidFill>
              </a:ln>
              <a:effectLst/>
              <a:sp3d contourW="25400">
                <a:contourClr>
                  <a:schemeClr val="lt1"/>
                </a:contourClr>
              </a:sp3d>
            </c:spPr>
          </c:dPt>
          <c:dPt>
            <c:idx val="14"/>
            <c:bubble3D val="0"/>
            <c:spPr>
              <a:solidFill>
                <a:schemeClr val="accent3">
                  <a:lumMod val="80000"/>
                  <a:lumOff val="20000"/>
                </a:schemeClr>
              </a:solidFill>
              <a:ln w="25400">
                <a:solidFill>
                  <a:schemeClr val="lt1"/>
                </a:solidFill>
              </a:ln>
              <a:effectLst/>
              <a:sp3d contourW="25400">
                <a:contourClr>
                  <a:schemeClr val="lt1"/>
                </a:contourClr>
              </a:sp3d>
            </c:spPr>
          </c:dPt>
          <c:dPt>
            <c:idx val="15"/>
            <c:bubble3D val="0"/>
            <c:spPr>
              <a:solidFill>
                <a:schemeClr val="accent4">
                  <a:lumMod val="80000"/>
                  <a:lumOff val="20000"/>
                </a:schemeClr>
              </a:solidFill>
              <a:ln w="25400">
                <a:solidFill>
                  <a:schemeClr val="lt1"/>
                </a:solidFill>
              </a:ln>
              <a:effectLst/>
              <a:sp3d contourW="25400">
                <a:contourClr>
                  <a:schemeClr val="lt1"/>
                </a:contourClr>
              </a:sp3d>
            </c:spPr>
          </c:dPt>
          <c:dPt>
            <c:idx val="16"/>
            <c:bubble3D val="0"/>
            <c:spPr>
              <a:solidFill>
                <a:schemeClr val="accent5">
                  <a:lumMod val="80000"/>
                  <a:lumOff val="20000"/>
                </a:schemeClr>
              </a:solidFill>
              <a:ln w="25400">
                <a:solidFill>
                  <a:schemeClr val="lt1"/>
                </a:solidFill>
              </a:ln>
              <a:effectLst/>
              <a:sp3d contourW="25400">
                <a:contourClr>
                  <a:schemeClr val="lt1"/>
                </a:contourClr>
              </a:sp3d>
            </c:spPr>
          </c:dPt>
          <c:dPt>
            <c:idx val="17"/>
            <c:bubble3D val="0"/>
            <c:spPr>
              <a:solidFill>
                <a:schemeClr val="accent6">
                  <a:lumMod val="80000"/>
                  <a:lumOff val="20000"/>
                </a:schemeClr>
              </a:solidFill>
              <a:ln w="25400">
                <a:solidFill>
                  <a:schemeClr val="lt1"/>
                </a:solidFill>
              </a:ln>
              <a:effectLst/>
              <a:sp3d contourW="25400">
                <a:contourClr>
                  <a:schemeClr val="lt1"/>
                </a:contourClr>
              </a:sp3d>
            </c:spPr>
          </c:dPt>
          <c:dPt>
            <c:idx val="18"/>
            <c:bubble3D val="0"/>
            <c:spPr>
              <a:solidFill>
                <a:schemeClr val="accent1">
                  <a:lumMod val="80000"/>
                </a:schemeClr>
              </a:solidFill>
              <a:ln w="25400">
                <a:solidFill>
                  <a:schemeClr val="lt1"/>
                </a:solidFill>
              </a:ln>
              <a:effectLst/>
              <a:sp3d contourW="25400">
                <a:contourClr>
                  <a:schemeClr val="lt1"/>
                </a:contourClr>
              </a:sp3d>
            </c:spPr>
          </c:dPt>
          <c:dPt>
            <c:idx val="19"/>
            <c:bubble3D val="0"/>
            <c:spPr>
              <a:solidFill>
                <a:schemeClr val="accent2">
                  <a:lumMod val="80000"/>
                </a:schemeClr>
              </a:solidFill>
              <a:ln w="25400">
                <a:solidFill>
                  <a:schemeClr val="lt1"/>
                </a:solidFill>
              </a:ln>
              <a:effectLst/>
              <a:sp3d contourW="25400">
                <a:contourClr>
                  <a:schemeClr val="lt1"/>
                </a:contourClr>
              </a:sp3d>
            </c:spPr>
          </c:dPt>
          <c:dPt>
            <c:idx val="20"/>
            <c:bubble3D val="0"/>
            <c:spPr>
              <a:solidFill>
                <a:schemeClr val="accent3">
                  <a:lumMod val="80000"/>
                </a:schemeClr>
              </a:solidFill>
              <a:ln w="25400">
                <a:solidFill>
                  <a:schemeClr val="lt1"/>
                </a:solidFill>
              </a:ln>
              <a:effectLst/>
              <a:sp3d contourW="25400">
                <a:contourClr>
                  <a:schemeClr val="lt1"/>
                </a:contourClr>
              </a:sp3d>
            </c:spPr>
          </c:dPt>
          <c:dPt>
            <c:idx val="21"/>
            <c:bubble3D val="0"/>
            <c:spPr>
              <a:solidFill>
                <a:schemeClr val="accent4">
                  <a:lumMod val="80000"/>
                </a:schemeClr>
              </a:solidFill>
              <a:ln w="25400">
                <a:solidFill>
                  <a:schemeClr val="lt1"/>
                </a:solidFill>
              </a:ln>
              <a:effectLst/>
              <a:sp3d contourW="25400">
                <a:contourClr>
                  <a:schemeClr val="lt1"/>
                </a:contourClr>
              </a:sp3d>
            </c:spPr>
          </c:dPt>
          <c:dPt>
            <c:idx val="22"/>
            <c:bubble3D val="0"/>
            <c:spPr>
              <a:solidFill>
                <a:schemeClr val="accent5">
                  <a:lumMod val="80000"/>
                </a:schemeClr>
              </a:solidFill>
              <a:ln w="25400">
                <a:solidFill>
                  <a:schemeClr val="lt1"/>
                </a:solidFill>
              </a:ln>
              <a:effectLst/>
              <a:sp3d contourW="25400">
                <a:contourClr>
                  <a:schemeClr val="lt1"/>
                </a:contourClr>
              </a:sp3d>
            </c:spPr>
          </c:dPt>
          <c:dPt>
            <c:idx val="23"/>
            <c:bubble3D val="0"/>
            <c:spPr>
              <a:solidFill>
                <a:schemeClr val="accent6">
                  <a:lumMod val="80000"/>
                </a:schemeClr>
              </a:solidFill>
              <a:ln w="25400">
                <a:solidFill>
                  <a:schemeClr val="lt1"/>
                </a:solidFill>
              </a:ln>
              <a:effectLst/>
              <a:sp3d contourW="25400">
                <a:contourClr>
                  <a:schemeClr val="lt1"/>
                </a:contourClr>
              </a:sp3d>
            </c:spPr>
          </c:dPt>
          <c:dPt>
            <c:idx val="24"/>
            <c:bubble3D val="0"/>
            <c:spPr>
              <a:solidFill>
                <a:schemeClr val="accent1">
                  <a:lumMod val="60000"/>
                  <a:lumOff val="40000"/>
                </a:schemeClr>
              </a:solidFill>
              <a:ln w="25400">
                <a:solidFill>
                  <a:schemeClr val="lt1"/>
                </a:solidFill>
              </a:ln>
              <a:effectLst/>
              <a:sp3d contourW="25400">
                <a:contourClr>
                  <a:schemeClr val="lt1"/>
                </a:contourClr>
              </a:sp3d>
            </c:spPr>
          </c:dPt>
          <c:dPt>
            <c:idx val="25"/>
            <c:bubble3D val="0"/>
            <c:spPr>
              <a:solidFill>
                <a:schemeClr val="accent2">
                  <a:lumMod val="60000"/>
                  <a:lumOff val="40000"/>
                </a:schemeClr>
              </a:solidFill>
              <a:ln w="25400">
                <a:solidFill>
                  <a:schemeClr val="lt1"/>
                </a:solidFill>
              </a:ln>
              <a:effectLst/>
              <a:sp3d contourW="25400">
                <a:contourClr>
                  <a:schemeClr val="lt1"/>
                </a:contourClr>
              </a:sp3d>
            </c:spPr>
          </c:dPt>
          <c:dPt>
            <c:idx val="26"/>
            <c:bubble3D val="0"/>
            <c:spPr>
              <a:solidFill>
                <a:schemeClr val="accent3">
                  <a:lumMod val="60000"/>
                  <a:lumOff val="40000"/>
                </a:schemeClr>
              </a:solidFill>
              <a:ln w="25400">
                <a:solidFill>
                  <a:schemeClr val="lt1"/>
                </a:solidFill>
              </a:ln>
              <a:effectLst/>
              <a:sp3d contourW="25400">
                <a:contourClr>
                  <a:schemeClr val="lt1"/>
                </a:contourClr>
              </a:sp3d>
            </c:spPr>
          </c:dPt>
          <c:dPt>
            <c:idx val="27"/>
            <c:bubble3D val="0"/>
            <c:spPr>
              <a:solidFill>
                <a:schemeClr val="accent4">
                  <a:lumMod val="60000"/>
                  <a:lumOff val="40000"/>
                </a:schemeClr>
              </a:solidFill>
              <a:ln w="25400">
                <a:solidFill>
                  <a:schemeClr val="lt1"/>
                </a:solidFill>
              </a:ln>
              <a:effectLst/>
              <a:sp3d contourW="25400">
                <a:contourClr>
                  <a:schemeClr val="lt1"/>
                </a:contourClr>
              </a:sp3d>
            </c:spPr>
          </c:dPt>
          <c:dPt>
            <c:idx val="28"/>
            <c:bubble3D val="0"/>
            <c:spPr>
              <a:solidFill>
                <a:schemeClr val="accent5">
                  <a:lumMod val="60000"/>
                  <a:lumOff val="40000"/>
                </a:schemeClr>
              </a:solidFill>
              <a:ln w="25400">
                <a:solidFill>
                  <a:schemeClr val="lt1"/>
                </a:solidFill>
              </a:ln>
              <a:effectLst/>
              <a:sp3d contourW="25400">
                <a:contourClr>
                  <a:schemeClr val="lt1"/>
                </a:contourClr>
              </a:sp3d>
            </c:spPr>
          </c:dPt>
          <c:dPt>
            <c:idx val="29"/>
            <c:bubble3D val="0"/>
            <c:spPr>
              <a:solidFill>
                <a:schemeClr val="accent6">
                  <a:lumMod val="60000"/>
                  <a:lumOff val="40000"/>
                </a:schemeClr>
              </a:solidFill>
              <a:ln w="25400">
                <a:solidFill>
                  <a:schemeClr val="lt1"/>
                </a:solidFill>
              </a:ln>
              <a:effectLst/>
              <a:sp3d contourW="25400">
                <a:contourClr>
                  <a:schemeClr val="lt1"/>
                </a:contourClr>
              </a:sp3d>
            </c:spPr>
          </c:dPt>
          <c:dPt>
            <c:idx val="30"/>
            <c:bubble3D val="0"/>
            <c:spPr>
              <a:solidFill>
                <a:schemeClr val="accent1">
                  <a:lumMod val="50000"/>
                </a:schemeClr>
              </a:solidFill>
              <a:ln w="25400">
                <a:solidFill>
                  <a:schemeClr val="lt1"/>
                </a:solidFill>
              </a:ln>
              <a:effectLst/>
              <a:sp3d contourW="25400">
                <a:contourClr>
                  <a:schemeClr val="lt1"/>
                </a:contourClr>
              </a:sp3d>
            </c:spPr>
          </c:dPt>
          <c:dPt>
            <c:idx val="31"/>
            <c:bubble3D val="0"/>
            <c:spPr>
              <a:solidFill>
                <a:schemeClr val="accent2">
                  <a:lumMod val="50000"/>
                </a:schemeClr>
              </a:solidFill>
              <a:ln w="25400">
                <a:solidFill>
                  <a:schemeClr val="lt1"/>
                </a:solidFill>
              </a:ln>
              <a:effectLst/>
              <a:sp3d contourW="25400">
                <a:contourClr>
                  <a:schemeClr val="lt1"/>
                </a:contourClr>
              </a:sp3d>
            </c:spPr>
          </c:dPt>
          <c:dPt>
            <c:idx val="32"/>
            <c:bubble3D val="0"/>
            <c:spPr>
              <a:solidFill>
                <a:schemeClr val="accent3">
                  <a:lumMod val="50000"/>
                </a:schemeClr>
              </a:solidFill>
              <a:ln w="25400">
                <a:solidFill>
                  <a:schemeClr val="lt1"/>
                </a:solidFill>
              </a:ln>
              <a:effectLst/>
              <a:sp3d contourW="25400">
                <a:contourClr>
                  <a:schemeClr val="lt1"/>
                </a:contourClr>
              </a:sp3d>
            </c:spPr>
          </c:dPt>
          <c:dPt>
            <c:idx val="33"/>
            <c:bubble3D val="0"/>
            <c:spPr>
              <a:solidFill>
                <a:schemeClr val="accent4">
                  <a:lumMod val="50000"/>
                </a:schemeClr>
              </a:solidFill>
              <a:ln w="25400">
                <a:solidFill>
                  <a:schemeClr val="lt1"/>
                </a:solidFill>
              </a:ln>
              <a:effectLst/>
              <a:sp3d contourW="25400">
                <a:contourClr>
                  <a:schemeClr val="lt1"/>
                </a:contourClr>
              </a:sp3d>
            </c:spPr>
          </c:dPt>
          <c:dPt>
            <c:idx val="34"/>
            <c:bubble3D val="0"/>
            <c:spPr>
              <a:solidFill>
                <a:schemeClr val="accent5">
                  <a:lumMod val="50000"/>
                </a:schemeClr>
              </a:solidFill>
              <a:ln w="25400">
                <a:solidFill>
                  <a:schemeClr val="lt1"/>
                </a:solidFill>
              </a:ln>
              <a:effectLst/>
              <a:sp3d contourW="25400">
                <a:contourClr>
                  <a:schemeClr val="lt1"/>
                </a:contourClr>
              </a:sp3d>
            </c:spPr>
          </c:dPt>
          <c:dPt>
            <c:idx val="35"/>
            <c:bubble3D val="0"/>
            <c:spPr>
              <a:solidFill>
                <a:schemeClr val="accent6">
                  <a:lumMod val="50000"/>
                </a:schemeClr>
              </a:solidFill>
              <a:ln w="25400">
                <a:solidFill>
                  <a:schemeClr val="lt1"/>
                </a:solidFill>
              </a:ln>
              <a:effectLst/>
              <a:sp3d contourW="25400">
                <a:contourClr>
                  <a:schemeClr val="lt1"/>
                </a:contourClr>
              </a:sp3d>
            </c:spPr>
          </c:dPt>
          <c:dPt>
            <c:idx val="36"/>
            <c:bubble3D val="0"/>
            <c:spPr>
              <a:solidFill>
                <a:schemeClr val="accent1">
                  <a:lumMod val="70000"/>
                  <a:lumOff val="30000"/>
                </a:schemeClr>
              </a:solidFill>
              <a:ln w="25400">
                <a:solidFill>
                  <a:schemeClr val="lt1"/>
                </a:solidFill>
              </a:ln>
              <a:effectLst/>
              <a:sp3d contourW="25400">
                <a:contourClr>
                  <a:schemeClr val="lt1"/>
                </a:contourClr>
              </a:sp3d>
            </c:spPr>
          </c:dPt>
          <c:dPt>
            <c:idx val="37"/>
            <c:bubble3D val="0"/>
            <c:spPr>
              <a:solidFill>
                <a:schemeClr val="accent2">
                  <a:lumMod val="70000"/>
                  <a:lumOff val="30000"/>
                </a:schemeClr>
              </a:solidFill>
              <a:ln w="25400">
                <a:solidFill>
                  <a:schemeClr val="lt1"/>
                </a:solidFill>
              </a:ln>
              <a:effectLst/>
              <a:sp3d contourW="25400">
                <a:contourClr>
                  <a:schemeClr val="lt1"/>
                </a:contourClr>
              </a:sp3d>
            </c:spPr>
          </c:dPt>
          <c:dPt>
            <c:idx val="38"/>
            <c:bubble3D val="0"/>
            <c:spPr>
              <a:solidFill>
                <a:schemeClr val="accent3">
                  <a:lumMod val="70000"/>
                  <a:lumOff val="30000"/>
                </a:schemeClr>
              </a:solidFill>
              <a:ln w="25400">
                <a:solidFill>
                  <a:schemeClr val="lt1"/>
                </a:solidFill>
              </a:ln>
              <a:effectLst/>
              <a:sp3d contourW="25400">
                <a:contourClr>
                  <a:schemeClr val="lt1"/>
                </a:contourClr>
              </a:sp3d>
            </c:spPr>
          </c:dPt>
          <c:dPt>
            <c:idx val="39"/>
            <c:bubble3D val="0"/>
            <c:spPr>
              <a:solidFill>
                <a:schemeClr val="accent4">
                  <a:lumMod val="70000"/>
                  <a:lumOff val="30000"/>
                </a:schemeClr>
              </a:solidFill>
              <a:ln w="25400">
                <a:solidFill>
                  <a:schemeClr val="lt1"/>
                </a:solidFill>
              </a:ln>
              <a:effectLst/>
              <a:sp3d contourW="25400">
                <a:contourClr>
                  <a:schemeClr val="lt1"/>
                </a:contourClr>
              </a:sp3d>
            </c:spPr>
          </c:dPt>
          <c:dPt>
            <c:idx val="40"/>
            <c:bubble3D val="0"/>
            <c:spPr>
              <a:solidFill>
                <a:schemeClr val="accent5">
                  <a:lumMod val="70000"/>
                  <a:lumOff val="30000"/>
                </a:schemeClr>
              </a:solidFill>
              <a:ln w="25400">
                <a:solidFill>
                  <a:schemeClr val="lt1"/>
                </a:solidFill>
              </a:ln>
              <a:effectLst/>
              <a:sp3d contourW="25400">
                <a:contourClr>
                  <a:schemeClr val="lt1"/>
                </a:contourClr>
              </a:sp3d>
            </c:spPr>
          </c:dPt>
          <c:dPt>
            <c:idx val="41"/>
            <c:bubble3D val="0"/>
            <c:spPr>
              <a:solidFill>
                <a:schemeClr val="accent6">
                  <a:lumMod val="70000"/>
                  <a:lumOff val="30000"/>
                </a:schemeClr>
              </a:solidFill>
              <a:ln w="25400">
                <a:solidFill>
                  <a:schemeClr val="lt1"/>
                </a:solidFill>
              </a:ln>
              <a:effectLst/>
              <a:sp3d contourW="25400">
                <a:contourClr>
                  <a:schemeClr val="lt1"/>
                </a:contourClr>
              </a:sp3d>
            </c:spPr>
          </c:dPt>
          <c:dPt>
            <c:idx val="42"/>
            <c:bubble3D val="0"/>
            <c:spPr>
              <a:solidFill>
                <a:schemeClr val="accent1">
                  <a:lumMod val="70000"/>
                </a:schemeClr>
              </a:solidFill>
              <a:ln w="25400">
                <a:solidFill>
                  <a:schemeClr val="lt1"/>
                </a:solidFill>
              </a:ln>
              <a:effectLst/>
              <a:sp3d contourW="25400">
                <a:contourClr>
                  <a:schemeClr val="lt1"/>
                </a:contourClr>
              </a:sp3d>
            </c:spPr>
          </c:dPt>
          <c:dPt>
            <c:idx val="43"/>
            <c:bubble3D val="0"/>
            <c:spPr>
              <a:solidFill>
                <a:schemeClr val="accent2">
                  <a:lumMod val="70000"/>
                </a:schemeClr>
              </a:solidFill>
              <a:ln w="25400">
                <a:solidFill>
                  <a:schemeClr val="lt1"/>
                </a:solidFill>
              </a:ln>
              <a:effectLst/>
              <a:sp3d contourW="25400">
                <a:contourClr>
                  <a:schemeClr val="lt1"/>
                </a:contourClr>
              </a:sp3d>
            </c:spPr>
          </c:dPt>
          <c:dPt>
            <c:idx val="44"/>
            <c:bubble3D val="0"/>
            <c:spPr>
              <a:solidFill>
                <a:schemeClr val="accent3">
                  <a:lumMod val="70000"/>
                </a:schemeClr>
              </a:solidFill>
              <a:ln w="25400">
                <a:solidFill>
                  <a:schemeClr val="lt1"/>
                </a:solidFill>
              </a:ln>
              <a:effectLst/>
              <a:sp3d contourW="25400">
                <a:contourClr>
                  <a:schemeClr val="lt1"/>
                </a:contourClr>
              </a:sp3d>
            </c:spPr>
          </c:dPt>
          <c:dPt>
            <c:idx val="45"/>
            <c:bubble3D val="0"/>
            <c:spPr>
              <a:solidFill>
                <a:schemeClr val="accent4">
                  <a:lumMod val="70000"/>
                </a:schemeClr>
              </a:solidFill>
              <a:ln w="25400">
                <a:solidFill>
                  <a:schemeClr val="lt1"/>
                </a:solidFill>
              </a:ln>
              <a:effectLst/>
              <a:sp3d contourW="25400">
                <a:contourClr>
                  <a:schemeClr val="lt1"/>
                </a:contourClr>
              </a:sp3d>
            </c:spPr>
          </c:dPt>
          <c:dPt>
            <c:idx val="46"/>
            <c:bubble3D val="0"/>
            <c:spPr>
              <a:solidFill>
                <a:schemeClr val="accent5">
                  <a:lumMod val="70000"/>
                </a:schemeClr>
              </a:solidFill>
              <a:ln w="25400">
                <a:solidFill>
                  <a:schemeClr val="lt1"/>
                </a:solidFill>
              </a:ln>
              <a:effectLst/>
              <a:sp3d contourW="25400">
                <a:contourClr>
                  <a:schemeClr val="lt1"/>
                </a:contourClr>
              </a:sp3d>
            </c:spPr>
          </c:dPt>
          <c:dPt>
            <c:idx val="47"/>
            <c:bubble3D val="0"/>
            <c:spPr>
              <a:solidFill>
                <a:schemeClr val="accent6">
                  <a:lumMod val="70000"/>
                </a:schemeClr>
              </a:solidFill>
              <a:ln w="25400">
                <a:solidFill>
                  <a:schemeClr val="lt1"/>
                </a:solidFill>
              </a:ln>
              <a:effectLst/>
              <a:sp3d contourW="25400">
                <a:contourClr>
                  <a:schemeClr val="lt1"/>
                </a:contourClr>
              </a:sp3d>
            </c:spPr>
          </c:dPt>
          <c:dPt>
            <c:idx val="48"/>
            <c:bubble3D val="0"/>
            <c:spPr>
              <a:solidFill>
                <a:schemeClr val="accent1">
                  <a:lumMod val="50000"/>
                  <a:lumOff val="50000"/>
                </a:schemeClr>
              </a:solidFill>
              <a:ln w="25400">
                <a:solidFill>
                  <a:schemeClr val="lt1"/>
                </a:solidFill>
              </a:ln>
              <a:effectLst/>
              <a:sp3d contourW="25400">
                <a:contourClr>
                  <a:schemeClr val="lt1"/>
                </a:contourClr>
              </a:sp3d>
            </c:spPr>
          </c:dPt>
          <c:dPt>
            <c:idx val="49"/>
            <c:bubble3D val="0"/>
            <c:spPr>
              <a:solidFill>
                <a:schemeClr val="accent2">
                  <a:lumMod val="50000"/>
                  <a:lumOff val="50000"/>
                </a:schemeClr>
              </a:solidFill>
              <a:ln w="25400">
                <a:solidFill>
                  <a:schemeClr val="lt1"/>
                </a:solidFill>
              </a:ln>
              <a:effectLst/>
              <a:sp3d contourW="25400">
                <a:contourClr>
                  <a:schemeClr val="lt1"/>
                </a:contourClr>
              </a:sp3d>
            </c:spPr>
          </c:dPt>
          <c:dPt>
            <c:idx val="50"/>
            <c:bubble3D val="0"/>
            <c:spPr>
              <a:solidFill>
                <a:schemeClr val="accent3">
                  <a:lumMod val="50000"/>
                  <a:lumOff val="50000"/>
                </a:schemeClr>
              </a:solidFill>
              <a:ln w="25400">
                <a:solidFill>
                  <a:schemeClr val="lt1"/>
                </a:solidFill>
              </a:ln>
              <a:effectLst/>
              <a:sp3d contourW="25400">
                <a:contourClr>
                  <a:schemeClr val="lt1"/>
                </a:contourClr>
              </a:sp3d>
            </c:spPr>
          </c:dPt>
          <c:dPt>
            <c:idx val="51"/>
            <c:bubble3D val="0"/>
            <c:spPr>
              <a:solidFill>
                <a:schemeClr val="accent4">
                  <a:lumMod val="50000"/>
                  <a:lumOff val="50000"/>
                </a:schemeClr>
              </a:solidFill>
              <a:ln w="25400">
                <a:solidFill>
                  <a:schemeClr val="lt1"/>
                </a:solidFill>
              </a:ln>
              <a:effectLst/>
              <a:sp3d contourW="25400">
                <a:contourClr>
                  <a:schemeClr val="lt1"/>
                </a:contourClr>
              </a:sp3d>
            </c:spPr>
          </c:dPt>
          <c:dPt>
            <c:idx val="52"/>
            <c:bubble3D val="0"/>
            <c:spPr>
              <a:solidFill>
                <a:schemeClr val="accent5">
                  <a:lumMod val="50000"/>
                  <a:lumOff val="50000"/>
                </a:schemeClr>
              </a:solidFill>
              <a:ln w="25400">
                <a:solidFill>
                  <a:schemeClr val="lt1"/>
                </a:solidFill>
              </a:ln>
              <a:effectLst/>
              <a:sp3d contourW="25400">
                <a:contourClr>
                  <a:schemeClr val="lt1"/>
                </a:contourClr>
              </a:sp3d>
            </c:spPr>
          </c:dPt>
          <c:dPt>
            <c:idx val="53"/>
            <c:bubble3D val="0"/>
            <c:spPr>
              <a:solidFill>
                <a:schemeClr val="accent6">
                  <a:lumMod val="50000"/>
                  <a:lumOff val="50000"/>
                </a:schemeClr>
              </a:solidFill>
              <a:ln w="25400">
                <a:solidFill>
                  <a:schemeClr val="lt1"/>
                </a:solidFill>
              </a:ln>
              <a:effectLst/>
              <a:sp3d contourW="25400">
                <a:contourClr>
                  <a:schemeClr val="lt1"/>
                </a:contourClr>
              </a:sp3d>
            </c:spPr>
          </c:dPt>
          <c:dPt>
            <c:idx val="54"/>
            <c:bubble3D val="0"/>
            <c:spPr>
              <a:solidFill>
                <a:schemeClr val="accent1"/>
              </a:solidFill>
              <a:ln w="25400">
                <a:solidFill>
                  <a:schemeClr val="lt1"/>
                </a:solidFill>
              </a:ln>
              <a:effectLst/>
              <a:sp3d contourW="25400">
                <a:contourClr>
                  <a:schemeClr val="lt1"/>
                </a:contourClr>
              </a:sp3d>
            </c:spPr>
          </c:dPt>
          <c:dPt>
            <c:idx val="55"/>
            <c:bubble3D val="0"/>
            <c:spPr>
              <a:solidFill>
                <a:schemeClr val="accent2"/>
              </a:solidFill>
              <a:ln w="25400">
                <a:solidFill>
                  <a:schemeClr val="lt1"/>
                </a:solidFill>
              </a:ln>
              <a:effectLst/>
              <a:sp3d contourW="25400">
                <a:contourClr>
                  <a:schemeClr val="lt1"/>
                </a:contourClr>
              </a:sp3d>
            </c:spPr>
          </c:dPt>
          <c:dPt>
            <c:idx val="56"/>
            <c:bubble3D val="0"/>
            <c:spPr>
              <a:solidFill>
                <a:schemeClr val="accent3"/>
              </a:solidFill>
              <a:ln w="25400">
                <a:solidFill>
                  <a:schemeClr val="lt1"/>
                </a:solidFill>
              </a:ln>
              <a:effectLst/>
              <a:sp3d contourW="25400">
                <a:contourClr>
                  <a:schemeClr val="lt1"/>
                </a:contourClr>
              </a:sp3d>
            </c:spPr>
          </c:dPt>
          <c:dPt>
            <c:idx val="57"/>
            <c:bubble3D val="0"/>
            <c:spPr>
              <a:solidFill>
                <a:schemeClr val="accent4"/>
              </a:solidFill>
              <a:ln w="25400">
                <a:solidFill>
                  <a:schemeClr val="lt1"/>
                </a:solidFill>
              </a:ln>
              <a:effectLst/>
              <a:sp3d contourW="25400">
                <a:contourClr>
                  <a:schemeClr val="lt1"/>
                </a:contourClr>
              </a:sp3d>
            </c:spPr>
          </c:dPt>
          <c:dPt>
            <c:idx val="58"/>
            <c:bubble3D val="0"/>
            <c:spPr>
              <a:solidFill>
                <a:schemeClr val="accent5"/>
              </a:solidFill>
              <a:ln w="25400">
                <a:solidFill>
                  <a:schemeClr val="lt1"/>
                </a:solidFill>
              </a:ln>
              <a:effectLst/>
              <a:sp3d contourW="25400">
                <a:contourClr>
                  <a:schemeClr val="lt1"/>
                </a:contourClr>
              </a:sp3d>
            </c:spPr>
          </c:dPt>
          <c:dPt>
            <c:idx val="59"/>
            <c:bubble3D val="0"/>
            <c:spPr>
              <a:solidFill>
                <a:schemeClr val="accent6"/>
              </a:solidFill>
              <a:ln w="25400">
                <a:solidFill>
                  <a:schemeClr val="lt1"/>
                </a:solidFill>
              </a:ln>
              <a:effectLst/>
              <a:sp3d contourW="25400">
                <a:contourClr>
                  <a:schemeClr val="lt1"/>
                </a:contourClr>
              </a:sp3d>
            </c:spPr>
          </c:dPt>
          <c:dPt>
            <c:idx val="60"/>
            <c:bubble3D val="0"/>
            <c:spPr>
              <a:solidFill>
                <a:schemeClr val="accent1">
                  <a:lumMod val="60000"/>
                </a:schemeClr>
              </a:solidFill>
              <a:ln w="25400">
                <a:solidFill>
                  <a:schemeClr val="lt1"/>
                </a:solidFill>
              </a:ln>
              <a:effectLst/>
              <a:sp3d contourW="25400">
                <a:contourClr>
                  <a:schemeClr val="lt1"/>
                </a:contourClr>
              </a:sp3d>
            </c:spPr>
          </c:dPt>
          <c:dPt>
            <c:idx val="61"/>
            <c:bubble3D val="0"/>
            <c:spPr>
              <a:solidFill>
                <a:schemeClr val="accent2">
                  <a:lumMod val="60000"/>
                </a:schemeClr>
              </a:solidFill>
              <a:ln w="25400">
                <a:solidFill>
                  <a:schemeClr val="lt1"/>
                </a:solidFill>
              </a:ln>
              <a:effectLst/>
              <a:sp3d contourW="25400">
                <a:contourClr>
                  <a:schemeClr val="lt1"/>
                </a:contourClr>
              </a:sp3d>
            </c:spPr>
          </c:dPt>
          <c:dPt>
            <c:idx val="62"/>
            <c:bubble3D val="0"/>
            <c:spPr>
              <a:solidFill>
                <a:schemeClr val="accent3">
                  <a:lumMod val="60000"/>
                </a:schemeClr>
              </a:solidFill>
              <a:ln w="25400">
                <a:solidFill>
                  <a:schemeClr val="lt1"/>
                </a:solidFill>
              </a:ln>
              <a:effectLst/>
              <a:sp3d contourW="25400">
                <a:contourClr>
                  <a:schemeClr val="lt1"/>
                </a:contourClr>
              </a:sp3d>
            </c:spPr>
          </c:dPt>
          <c:dPt>
            <c:idx val="63"/>
            <c:bubble3D val="0"/>
            <c:spPr>
              <a:solidFill>
                <a:schemeClr val="accent4">
                  <a:lumMod val="60000"/>
                </a:schemeClr>
              </a:solidFill>
              <a:ln w="25400">
                <a:solidFill>
                  <a:schemeClr val="lt1"/>
                </a:solidFill>
              </a:ln>
              <a:effectLst/>
              <a:sp3d contourW="25400">
                <a:contourClr>
                  <a:schemeClr val="lt1"/>
                </a:contourClr>
              </a:sp3d>
            </c:spPr>
          </c:dPt>
          <c:dPt>
            <c:idx val="64"/>
            <c:bubble3D val="0"/>
            <c:spPr>
              <a:solidFill>
                <a:schemeClr val="accent5">
                  <a:lumMod val="60000"/>
                </a:schemeClr>
              </a:solidFill>
              <a:ln w="25400">
                <a:solidFill>
                  <a:schemeClr val="lt1"/>
                </a:solidFill>
              </a:ln>
              <a:effectLst/>
              <a:sp3d contourW="25400">
                <a:contourClr>
                  <a:schemeClr val="lt1"/>
                </a:contourClr>
              </a:sp3d>
            </c:spPr>
          </c:dPt>
          <c:dPt>
            <c:idx val="65"/>
            <c:bubble3D val="0"/>
            <c:spPr>
              <a:solidFill>
                <a:schemeClr val="accent6">
                  <a:lumMod val="60000"/>
                </a:schemeClr>
              </a:solidFill>
              <a:ln w="25400">
                <a:solidFill>
                  <a:schemeClr val="lt1"/>
                </a:solidFill>
              </a:ln>
              <a:effectLst/>
              <a:sp3d contourW="25400">
                <a:contourClr>
                  <a:schemeClr val="lt1"/>
                </a:contourClr>
              </a:sp3d>
            </c:spPr>
          </c:dPt>
          <c:dPt>
            <c:idx val="66"/>
            <c:bubble3D val="0"/>
            <c:spPr>
              <a:solidFill>
                <a:schemeClr val="accent1">
                  <a:lumMod val="80000"/>
                  <a:lumOff val="20000"/>
                </a:schemeClr>
              </a:solidFill>
              <a:ln w="25400">
                <a:solidFill>
                  <a:schemeClr val="lt1"/>
                </a:solidFill>
              </a:ln>
              <a:effectLst/>
              <a:sp3d contourW="25400">
                <a:contourClr>
                  <a:schemeClr val="lt1"/>
                </a:contourClr>
              </a:sp3d>
            </c:spPr>
          </c:dPt>
          <c:dPt>
            <c:idx val="67"/>
            <c:bubble3D val="0"/>
            <c:spPr>
              <a:solidFill>
                <a:schemeClr val="accent2">
                  <a:lumMod val="80000"/>
                  <a:lumOff val="20000"/>
                </a:schemeClr>
              </a:solidFill>
              <a:ln w="25400">
                <a:solidFill>
                  <a:schemeClr val="lt1"/>
                </a:solidFill>
              </a:ln>
              <a:effectLst/>
              <a:sp3d contourW="25400">
                <a:contourClr>
                  <a:schemeClr val="lt1"/>
                </a:contourClr>
              </a:sp3d>
            </c:spPr>
          </c:dPt>
          <c:dPt>
            <c:idx val="68"/>
            <c:bubble3D val="0"/>
            <c:spPr>
              <a:solidFill>
                <a:schemeClr val="accent3">
                  <a:lumMod val="80000"/>
                  <a:lumOff val="20000"/>
                </a:schemeClr>
              </a:solidFill>
              <a:ln w="25400">
                <a:solidFill>
                  <a:schemeClr val="lt1"/>
                </a:solidFill>
              </a:ln>
              <a:effectLst/>
              <a:sp3d contourW="25400">
                <a:contourClr>
                  <a:schemeClr val="lt1"/>
                </a:contourClr>
              </a:sp3d>
            </c:spPr>
          </c:dPt>
          <c:dPt>
            <c:idx val="69"/>
            <c:bubble3D val="0"/>
            <c:spPr>
              <a:solidFill>
                <a:schemeClr val="accent4">
                  <a:lumMod val="80000"/>
                  <a:lumOff val="20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CBCB-454E-B554-15AE4AA64455}"/>
              </c:ext>
            </c:extLst>
          </c:dPt>
          <c:dPt>
            <c:idx val="70"/>
            <c:bubble3D val="0"/>
            <c:spPr>
              <a:solidFill>
                <a:schemeClr val="accent5">
                  <a:lumMod val="80000"/>
                  <a:lumOff val="20000"/>
                </a:schemeClr>
              </a:solidFill>
              <a:ln w="25400">
                <a:solidFill>
                  <a:schemeClr val="lt1"/>
                </a:solidFill>
              </a:ln>
              <a:effectLst/>
              <a:sp3d contourW="25400">
                <a:contourClr>
                  <a:schemeClr val="lt1"/>
                </a:contourClr>
              </a:sp3d>
            </c:spPr>
          </c:dPt>
          <c:dPt>
            <c:idx val="71"/>
            <c:bubble3D val="0"/>
            <c:spPr>
              <a:solidFill>
                <a:schemeClr val="accent6">
                  <a:lumMod val="80000"/>
                  <a:lumOff val="20000"/>
                </a:schemeClr>
              </a:solidFill>
              <a:ln w="25400">
                <a:solidFill>
                  <a:schemeClr val="lt1"/>
                </a:solidFill>
              </a:ln>
              <a:effectLst/>
              <a:sp3d contourW="25400">
                <a:contourClr>
                  <a:schemeClr val="lt1"/>
                </a:contourClr>
              </a:sp3d>
            </c:spPr>
          </c:dPt>
          <c:dPt>
            <c:idx val="72"/>
            <c:bubble3D val="0"/>
            <c:spPr>
              <a:solidFill>
                <a:schemeClr val="accent1">
                  <a:lumMod val="80000"/>
                </a:schemeClr>
              </a:solidFill>
              <a:ln w="25400">
                <a:solidFill>
                  <a:schemeClr val="lt1"/>
                </a:solidFill>
              </a:ln>
              <a:effectLst/>
              <a:sp3d contourW="25400">
                <a:contourClr>
                  <a:schemeClr val="lt1"/>
                </a:contourClr>
              </a:sp3d>
            </c:spPr>
          </c:dPt>
          <c:dPt>
            <c:idx val="73"/>
            <c:bubble3D val="0"/>
            <c:spPr>
              <a:solidFill>
                <a:schemeClr val="accent2">
                  <a:lumMod val="80000"/>
                </a:schemeClr>
              </a:solidFill>
              <a:ln w="25400">
                <a:solidFill>
                  <a:schemeClr val="lt1"/>
                </a:solidFill>
              </a:ln>
              <a:effectLst/>
              <a:sp3d contourW="25400">
                <a:contourClr>
                  <a:schemeClr val="lt1"/>
                </a:contourClr>
              </a:sp3d>
            </c:spPr>
          </c:dPt>
          <c:dPt>
            <c:idx val="74"/>
            <c:bubble3D val="0"/>
            <c:spPr>
              <a:solidFill>
                <a:schemeClr val="accent3">
                  <a:lumMod val="80000"/>
                </a:schemeClr>
              </a:solidFill>
              <a:ln w="25400">
                <a:solidFill>
                  <a:schemeClr val="lt1"/>
                </a:solidFill>
              </a:ln>
              <a:effectLst/>
              <a:sp3d contourW="25400">
                <a:contourClr>
                  <a:schemeClr val="lt1"/>
                </a:contourClr>
              </a:sp3d>
            </c:spPr>
          </c:dPt>
          <c:dPt>
            <c:idx val="75"/>
            <c:bubble3D val="0"/>
            <c:spPr>
              <a:solidFill>
                <a:schemeClr val="accent4">
                  <a:lumMod val="80000"/>
                </a:schemeClr>
              </a:solidFill>
              <a:ln w="25400">
                <a:solidFill>
                  <a:schemeClr val="lt1"/>
                </a:solidFill>
              </a:ln>
              <a:effectLst/>
              <a:sp3d contourW="25400">
                <a:contourClr>
                  <a:schemeClr val="lt1"/>
                </a:contourClr>
              </a:sp3d>
            </c:spPr>
          </c:dPt>
          <c:dPt>
            <c:idx val="76"/>
            <c:bubble3D val="0"/>
            <c:spPr>
              <a:solidFill>
                <a:schemeClr val="accent5">
                  <a:lumMod val="80000"/>
                </a:schemeClr>
              </a:solidFill>
              <a:ln w="25400">
                <a:solidFill>
                  <a:schemeClr val="lt1"/>
                </a:solidFill>
              </a:ln>
              <a:effectLst/>
              <a:sp3d contourW="25400">
                <a:contourClr>
                  <a:schemeClr val="lt1"/>
                </a:contourClr>
              </a:sp3d>
            </c:spPr>
          </c:dPt>
          <c:dPt>
            <c:idx val="77"/>
            <c:bubble3D val="0"/>
            <c:spPr>
              <a:solidFill>
                <a:schemeClr val="accent6">
                  <a:lumMod val="80000"/>
                </a:schemeClr>
              </a:solidFill>
              <a:ln w="25400">
                <a:solidFill>
                  <a:schemeClr val="lt1"/>
                </a:solidFill>
              </a:ln>
              <a:effectLst/>
              <a:sp3d contourW="25400">
                <a:contourClr>
                  <a:schemeClr val="lt1"/>
                </a:contourClr>
              </a:sp3d>
            </c:spPr>
          </c:dPt>
          <c:dPt>
            <c:idx val="78"/>
            <c:bubble3D val="0"/>
            <c:spPr>
              <a:solidFill>
                <a:schemeClr val="accent1">
                  <a:lumMod val="60000"/>
                  <a:lumOff val="40000"/>
                </a:schemeClr>
              </a:solidFill>
              <a:ln w="25400">
                <a:solidFill>
                  <a:schemeClr val="lt1"/>
                </a:solidFill>
              </a:ln>
              <a:effectLst/>
              <a:sp3d contourW="25400">
                <a:contourClr>
                  <a:schemeClr val="lt1"/>
                </a:contourClr>
              </a:sp3d>
            </c:spPr>
          </c:dPt>
          <c:dPt>
            <c:idx val="79"/>
            <c:bubble3D val="0"/>
            <c:spPr>
              <a:solidFill>
                <a:schemeClr val="accent2">
                  <a:lumMod val="60000"/>
                  <a:lumOff val="40000"/>
                </a:schemeClr>
              </a:solidFill>
              <a:ln w="25400">
                <a:solidFill>
                  <a:schemeClr val="lt1"/>
                </a:solidFill>
              </a:ln>
              <a:effectLst/>
              <a:sp3d contourW="25400">
                <a:contourClr>
                  <a:schemeClr val="lt1"/>
                </a:contourClr>
              </a:sp3d>
            </c:spPr>
          </c:dPt>
          <c:dPt>
            <c:idx val="80"/>
            <c:bubble3D val="0"/>
            <c:spPr>
              <a:solidFill>
                <a:schemeClr val="accent3">
                  <a:lumMod val="60000"/>
                  <a:lumOff val="40000"/>
                </a:schemeClr>
              </a:solidFill>
              <a:ln w="25400">
                <a:solidFill>
                  <a:schemeClr val="lt1"/>
                </a:solidFill>
              </a:ln>
              <a:effectLst/>
              <a:sp3d contourW="25400">
                <a:contourClr>
                  <a:schemeClr val="lt1"/>
                </a:contourClr>
              </a:sp3d>
            </c:spPr>
          </c:dPt>
          <c:dPt>
            <c:idx val="81"/>
            <c:bubble3D val="0"/>
            <c:spPr>
              <a:solidFill>
                <a:schemeClr val="accent4">
                  <a:lumMod val="60000"/>
                  <a:lumOff val="40000"/>
                </a:schemeClr>
              </a:solidFill>
              <a:ln w="25400">
                <a:solidFill>
                  <a:schemeClr val="lt1"/>
                </a:solidFill>
              </a:ln>
              <a:effectLst/>
              <a:sp3d contourW="25400">
                <a:contourClr>
                  <a:schemeClr val="lt1"/>
                </a:contourClr>
              </a:sp3d>
            </c:spPr>
          </c:dPt>
          <c:dPt>
            <c:idx val="82"/>
            <c:bubble3D val="0"/>
            <c:spPr>
              <a:solidFill>
                <a:schemeClr val="accent5">
                  <a:lumMod val="60000"/>
                  <a:lumOff val="40000"/>
                </a:schemeClr>
              </a:solidFill>
              <a:ln w="25400">
                <a:solidFill>
                  <a:schemeClr val="lt1"/>
                </a:solidFill>
              </a:ln>
              <a:effectLst/>
              <a:sp3d contourW="25400">
                <a:contourClr>
                  <a:schemeClr val="lt1"/>
                </a:contourClr>
              </a:sp3d>
            </c:spPr>
          </c:dPt>
          <c:dPt>
            <c:idx val="83"/>
            <c:bubble3D val="0"/>
            <c:spPr>
              <a:solidFill>
                <a:schemeClr val="accent6">
                  <a:lumMod val="60000"/>
                  <a:lumOff val="40000"/>
                </a:schemeClr>
              </a:solidFill>
              <a:ln w="25400">
                <a:solidFill>
                  <a:schemeClr val="lt1"/>
                </a:solidFill>
              </a:ln>
              <a:effectLst/>
              <a:sp3d contourW="25400">
                <a:contourClr>
                  <a:schemeClr val="lt1"/>
                </a:contourClr>
              </a:sp3d>
            </c:spPr>
          </c:dPt>
          <c:dPt>
            <c:idx val="84"/>
            <c:bubble3D val="0"/>
            <c:spPr>
              <a:solidFill>
                <a:schemeClr val="accent1">
                  <a:lumMod val="50000"/>
                </a:schemeClr>
              </a:solidFill>
              <a:ln w="25400">
                <a:solidFill>
                  <a:schemeClr val="lt1"/>
                </a:solidFill>
              </a:ln>
              <a:effectLst/>
              <a:sp3d contourW="25400">
                <a:contourClr>
                  <a:schemeClr val="lt1"/>
                </a:contourClr>
              </a:sp3d>
            </c:spPr>
          </c:dPt>
          <c:dPt>
            <c:idx val="85"/>
            <c:bubble3D val="0"/>
            <c:spPr>
              <a:solidFill>
                <a:schemeClr val="accent2">
                  <a:lumMod val="50000"/>
                </a:schemeClr>
              </a:solidFill>
              <a:ln w="25400">
                <a:solidFill>
                  <a:schemeClr val="lt1"/>
                </a:solidFill>
              </a:ln>
              <a:effectLst/>
              <a:sp3d contourW="25400">
                <a:contourClr>
                  <a:schemeClr val="lt1"/>
                </a:contourClr>
              </a:sp3d>
            </c:spPr>
          </c:dPt>
          <c:dPt>
            <c:idx val="86"/>
            <c:bubble3D val="0"/>
            <c:spPr>
              <a:solidFill>
                <a:schemeClr val="accent3">
                  <a:lumMod val="50000"/>
                </a:schemeClr>
              </a:solidFill>
              <a:ln w="25400">
                <a:solidFill>
                  <a:schemeClr val="lt1"/>
                </a:solidFill>
              </a:ln>
              <a:effectLst/>
              <a:sp3d contourW="25400">
                <a:contourClr>
                  <a:schemeClr val="lt1"/>
                </a:contourClr>
              </a:sp3d>
            </c:spPr>
          </c:dPt>
          <c:dPt>
            <c:idx val="87"/>
            <c:bubble3D val="0"/>
            <c:spPr>
              <a:solidFill>
                <a:schemeClr val="accent4">
                  <a:lumMod val="50000"/>
                </a:schemeClr>
              </a:solidFill>
              <a:ln w="25400">
                <a:solidFill>
                  <a:schemeClr val="lt1"/>
                </a:solidFill>
              </a:ln>
              <a:effectLst/>
              <a:sp3d contourW="25400">
                <a:contourClr>
                  <a:schemeClr val="lt1"/>
                </a:contourClr>
              </a:sp3d>
            </c:spPr>
          </c:dPt>
          <c:dPt>
            <c:idx val="88"/>
            <c:bubble3D val="0"/>
            <c:spPr>
              <a:solidFill>
                <a:schemeClr val="accent5">
                  <a:lumMod val="50000"/>
                </a:schemeClr>
              </a:solidFill>
              <a:ln w="25400">
                <a:solidFill>
                  <a:schemeClr val="lt1"/>
                </a:solidFill>
              </a:ln>
              <a:effectLst/>
              <a:sp3d contourW="25400">
                <a:contourClr>
                  <a:schemeClr val="lt1"/>
                </a:contourClr>
              </a:sp3d>
            </c:spPr>
          </c:dPt>
          <c:dPt>
            <c:idx val="89"/>
            <c:bubble3D val="0"/>
            <c:spPr>
              <a:solidFill>
                <a:schemeClr val="accent6">
                  <a:lumMod val="50000"/>
                </a:schemeClr>
              </a:solidFill>
              <a:ln w="25400">
                <a:solidFill>
                  <a:schemeClr val="lt1"/>
                </a:solidFill>
              </a:ln>
              <a:effectLst/>
              <a:sp3d contourW="25400">
                <a:contourClr>
                  <a:schemeClr val="lt1"/>
                </a:contourClr>
              </a:sp3d>
            </c:spPr>
          </c:dPt>
          <c:dPt>
            <c:idx val="90"/>
            <c:bubble3D val="0"/>
            <c:spPr>
              <a:solidFill>
                <a:schemeClr val="accent1">
                  <a:lumMod val="70000"/>
                  <a:lumOff val="30000"/>
                </a:schemeClr>
              </a:solidFill>
              <a:ln w="25400">
                <a:solidFill>
                  <a:schemeClr val="lt1"/>
                </a:solidFill>
              </a:ln>
              <a:effectLst/>
              <a:sp3d contourW="25400">
                <a:contourClr>
                  <a:schemeClr val="lt1"/>
                </a:contourClr>
              </a:sp3d>
            </c:spPr>
          </c:dPt>
          <c:dPt>
            <c:idx val="91"/>
            <c:bubble3D val="0"/>
            <c:spPr>
              <a:solidFill>
                <a:schemeClr val="accent2">
                  <a:lumMod val="70000"/>
                  <a:lumOff val="30000"/>
                </a:schemeClr>
              </a:solidFill>
              <a:ln w="25400">
                <a:solidFill>
                  <a:schemeClr val="lt1"/>
                </a:solidFill>
              </a:ln>
              <a:effectLst/>
              <a:sp3d contourW="25400">
                <a:contourClr>
                  <a:schemeClr val="lt1"/>
                </a:contourClr>
              </a:sp3d>
            </c:spPr>
          </c:dPt>
          <c:dPt>
            <c:idx val="92"/>
            <c:bubble3D val="0"/>
            <c:spPr>
              <a:solidFill>
                <a:schemeClr val="accent3">
                  <a:lumMod val="70000"/>
                  <a:lumOff val="30000"/>
                </a:schemeClr>
              </a:solidFill>
              <a:ln w="25400">
                <a:solidFill>
                  <a:schemeClr val="lt1"/>
                </a:solidFill>
              </a:ln>
              <a:effectLst/>
              <a:sp3d contourW="25400">
                <a:contourClr>
                  <a:schemeClr val="lt1"/>
                </a:contourClr>
              </a:sp3d>
            </c:spPr>
          </c:dPt>
          <c:dPt>
            <c:idx val="93"/>
            <c:bubble3D val="0"/>
            <c:spPr>
              <a:solidFill>
                <a:schemeClr val="accent4">
                  <a:lumMod val="70000"/>
                  <a:lumOff val="30000"/>
                </a:schemeClr>
              </a:solidFill>
              <a:ln w="25400">
                <a:solidFill>
                  <a:schemeClr val="lt1"/>
                </a:solidFill>
              </a:ln>
              <a:effectLst/>
              <a:sp3d contourW="25400">
                <a:contourClr>
                  <a:schemeClr val="lt1"/>
                </a:contourClr>
              </a:sp3d>
            </c:spPr>
          </c:dPt>
          <c:dPt>
            <c:idx val="94"/>
            <c:bubble3D val="0"/>
            <c:spPr>
              <a:solidFill>
                <a:schemeClr val="accent5">
                  <a:lumMod val="70000"/>
                  <a:lumOff val="30000"/>
                </a:schemeClr>
              </a:solidFill>
              <a:ln w="25400">
                <a:solidFill>
                  <a:schemeClr val="lt1"/>
                </a:solidFill>
              </a:ln>
              <a:effectLst/>
              <a:sp3d contourW="25400">
                <a:contourClr>
                  <a:schemeClr val="lt1"/>
                </a:contourClr>
              </a:sp3d>
            </c:spPr>
          </c:dPt>
          <c:dPt>
            <c:idx val="95"/>
            <c:bubble3D val="0"/>
            <c:spPr>
              <a:solidFill>
                <a:schemeClr val="accent6">
                  <a:lumMod val="70000"/>
                  <a:lumOff val="30000"/>
                </a:schemeClr>
              </a:solidFill>
              <a:ln w="25400">
                <a:solidFill>
                  <a:schemeClr val="lt1"/>
                </a:solidFill>
              </a:ln>
              <a:effectLst/>
              <a:sp3d contourW="25400">
                <a:contourClr>
                  <a:schemeClr val="lt1"/>
                </a:contourClr>
              </a:sp3d>
            </c:spPr>
          </c:dPt>
          <c:dPt>
            <c:idx val="96"/>
            <c:bubble3D val="0"/>
            <c:spPr>
              <a:solidFill>
                <a:schemeClr val="accent1">
                  <a:lumMod val="70000"/>
                </a:schemeClr>
              </a:solidFill>
              <a:ln w="25400">
                <a:solidFill>
                  <a:schemeClr val="lt1"/>
                </a:solidFill>
              </a:ln>
              <a:effectLst/>
              <a:sp3d contourW="25400">
                <a:contourClr>
                  <a:schemeClr val="lt1"/>
                </a:contourClr>
              </a:sp3d>
            </c:spPr>
          </c:dPt>
          <c:dPt>
            <c:idx val="97"/>
            <c:bubble3D val="0"/>
            <c:spPr>
              <a:solidFill>
                <a:schemeClr val="accent2">
                  <a:lumMod val="70000"/>
                </a:schemeClr>
              </a:solidFill>
              <a:ln w="25400">
                <a:solidFill>
                  <a:schemeClr val="lt1"/>
                </a:solidFill>
              </a:ln>
              <a:effectLst/>
              <a:sp3d contourW="25400">
                <a:contourClr>
                  <a:schemeClr val="lt1"/>
                </a:contourClr>
              </a:sp3d>
            </c:spPr>
          </c:dPt>
          <c:dPt>
            <c:idx val="98"/>
            <c:bubble3D val="0"/>
            <c:spPr>
              <a:solidFill>
                <a:schemeClr val="accent3">
                  <a:lumMod val="70000"/>
                </a:schemeClr>
              </a:solidFill>
              <a:ln w="25400">
                <a:solidFill>
                  <a:schemeClr val="lt1"/>
                </a:solidFill>
              </a:ln>
              <a:effectLst/>
              <a:sp3d contourW="25400">
                <a:contourClr>
                  <a:schemeClr val="lt1"/>
                </a:contourClr>
              </a:sp3d>
            </c:spPr>
          </c:dPt>
          <c:dPt>
            <c:idx val="99"/>
            <c:bubble3D val="0"/>
            <c:spPr>
              <a:solidFill>
                <a:schemeClr val="accent4">
                  <a:lumMod val="70000"/>
                </a:schemeClr>
              </a:solidFill>
              <a:ln w="25400">
                <a:solidFill>
                  <a:schemeClr val="lt1"/>
                </a:solidFill>
              </a:ln>
              <a:effectLst/>
              <a:sp3d contourW="25400">
                <a:contourClr>
                  <a:schemeClr val="lt1"/>
                </a:contourClr>
              </a:sp3d>
            </c:spPr>
          </c:dPt>
          <c:dPt>
            <c:idx val="100"/>
            <c:bubble3D val="0"/>
            <c:spPr>
              <a:solidFill>
                <a:schemeClr val="accent5">
                  <a:lumMod val="70000"/>
                </a:schemeClr>
              </a:solidFill>
              <a:ln w="25400">
                <a:solidFill>
                  <a:schemeClr val="lt1"/>
                </a:solidFill>
              </a:ln>
              <a:effectLst/>
              <a:sp3d contourW="25400">
                <a:contourClr>
                  <a:schemeClr val="lt1"/>
                </a:contourClr>
              </a:sp3d>
            </c:spPr>
          </c:dPt>
          <c:dPt>
            <c:idx val="101"/>
            <c:bubble3D val="0"/>
            <c:spPr>
              <a:solidFill>
                <a:schemeClr val="accent6">
                  <a:lumMod val="70000"/>
                </a:schemeClr>
              </a:solidFill>
              <a:ln w="25400">
                <a:solidFill>
                  <a:schemeClr val="lt1"/>
                </a:solidFill>
              </a:ln>
              <a:effectLst/>
              <a:sp3d contourW="25400">
                <a:contourClr>
                  <a:schemeClr val="lt1"/>
                </a:contourClr>
              </a:sp3d>
            </c:spPr>
          </c:dPt>
          <c:dPt>
            <c:idx val="102"/>
            <c:bubble3D val="0"/>
            <c:spPr>
              <a:solidFill>
                <a:schemeClr val="accent1">
                  <a:lumMod val="50000"/>
                  <a:lumOff val="50000"/>
                </a:schemeClr>
              </a:solidFill>
              <a:ln w="25400">
                <a:solidFill>
                  <a:schemeClr val="lt1"/>
                </a:solidFill>
              </a:ln>
              <a:effectLst/>
              <a:sp3d contourW="25400">
                <a:contourClr>
                  <a:schemeClr val="lt1"/>
                </a:contourClr>
              </a:sp3d>
            </c:spPr>
          </c:dPt>
          <c:dPt>
            <c:idx val="103"/>
            <c:bubble3D val="0"/>
            <c:spPr>
              <a:solidFill>
                <a:schemeClr val="accent2">
                  <a:lumMod val="50000"/>
                  <a:lumOff val="50000"/>
                </a:schemeClr>
              </a:solidFill>
              <a:ln w="25400">
                <a:solidFill>
                  <a:schemeClr val="lt1"/>
                </a:solidFill>
              </a:ln>
              <a:effectLst/>
              <a:sp3d contourW="25400">
                <a:contourClr>
                  <a:schemeClr val="lt1"/>
                </a:contourClr>
              </a:sp3d>
            </c:spPr>
          </c:dPt>
          <c:dPt>
            <c:idx val="104"/>
            <c:bubble3D val="0"/>
            <c:spPr>
              <a:solidFill>
                <a:schemeClr val="accent3">
                  <a:lumMod val="50000"/>
                  <a:lumOff val="50000"/>
                </a:schemeClr>
              </a:solidFill>
              <a:ln w="25400">
                <a:solidFill>
                  <a:schemeClr val="lt1"/>
                </a:solidFill>
              </a:ln>
              <a:effectLst/>
              <a:sp3d contourW="25400">
                <a:contourClr>
                  <a:schemeClr val="lt1"/>
                </a:contourClr>
              </a:sp3d>
            </c:spPr>
          </c:dPt>
          <c:dPt>
            <c:idx val="105"/>
            <c:bubble3D val="0"/>
            <c:spPr>
              <a:solidFill>
                <a:schemeClr val="accent4">
                  <a:lumMod val="50000"/>
                  <a:lumOff val="50000"/>
                </a:schemeClr>
              </a:solidFill>
              <a:ln w="25400">
                <a:solidFill>
                  <a:schemeClr val="lt1"/>
                </a:solidFill>
              </a:ln>
              <a:effectLst/>
              <a:sp3d contourW="25400">
                <a:contourClr>
                  <a:schemeClr val="lt1"/>
                </a:contourClr>
              </a:sp3d>
            </c:spPr>
          </c:dPt>
          <c:dPt>
            <c:idx val="106"/>
            <c:bubble3D val="0"/>
            <c:spPr>
              <a:solidFill>
                <a:schemeClr val="accent5">
                  <a:lumMod val="50000"/>
                  <a:lumOff val="50000"/>
                </a:schemeClr>
              </a:solidFill>
              <a:ln w="25400">
                <a:solidFill>
                  <a:schemeClr val="lt1"/>
                </a:solidFill>
              </a:ln>
              <a:effectLst/>
              <a:sp3d contourW="25400">
                <a:contourClr>
                  <a:schemeClr val="lt1"/>
                </a:contourClr>
              </a:sp3d>
            </c:spPr>
          </c:dPt>
          <c:dPt>
            <c:idx val="107"/>
            <c:bubble3D val="0"/>
            <c:spPr>
              <a:solidFill>
                <a:schemeClr val="accent6">
                  <a:lumMod val="50000"/>
                  <a:lumOff val="50000"/>
                </a:schemeClr>
              </a:solidFill>
              <a:ln w="25400">
                <a:solidFill>
                  <a:schemeClr val="lt1"/>
                </a:solidFill>
              </a:ln>
              <a:effectLst/>
              <a:sp3d contourW="25400">
                <a:contourClr>
                  <a:schemeClr val="lt1"/>
                </a:contourClr>
              </a:sp3d>
            </c:spPr>
          </c:dPt>
          <c:dPt>
            <c:idx val="108"/>
            <c:bubble3D val="0"/>
            <c:spPr>
              <a:solidFill>
                <a:schemeClr val="accent1"/>
              </a:solidFill>
              <a:ln w="25400">
                <a:solidFill>
                  <a:schemeClr val="lt1"/>
                </a:solidFill>
              </a:ln>
              <a:effectLst/>
              <a:sp3d contourW="25400">
                <a:contourClr>
                  <a:schemeClr val="lt1"/>
                </a:contourClr>
              </a:sp3d>
            </c:spPr>
          </c:dPt>
          <c:dPt>
            <c:idx val="109"/>
            <c:bubble3D val="0"/>
            <c:spPr>
              <a:solidFill>
                <a:schemeClr val="accent2"/>
              </a:solidFill>
              <a:ln w="25400">
                <a:solidFill>
                  <a:schemeClr val="lt1"/>
                </a:solidFill>
              </a:ln>
              <a:effectLst/>
              <a:sp3d contourW="25400">
                <a:contourClr>
                  <a:schemeClr val="lt1"/>
                </a:contourClr>
              </a:sp3d>
            </c:spPr>
          </c:dPt>
          <c:dPt>
            <c:idx val="110"/>
            <c:bubble3D val="0"/>
            <c:spPr>
              <a:solidFill>
                <a:schemeClr val="accent3"/>
              </a:solidFill>
              <a:ln w="25400">
                <a:solidFill>
                  <a:schemeClr val="lt1"/>
                </a:solidFill>
              </a:ln>
              <a:effectLst/>
              <a:sp3d contourW="25400">
                <a:contourClr>
                  <a:schemeClr val="lt1"/>
                </a:contourClr>
              </a:sp3d>
            </c:spPr>
          </c:dPt>
          <c:dPt>
            <c:idx val="111"/>
            <c:bubble3D val="0"/>
            <c:spPr>
              <a:solidFill>
                <a:schemeClr val="accent4"/>
              </a:solidFill>
              <a:ln w="25400">
                <a:solidFill>
                  <a:schemeClr val="lt1"/>
                </a:solidFill>
              </a:ln>
              <a:effectLst/>
              <a:sp3d contourW="25400">
                <a:contourClr>
                  <a:schemeClr val="lt1"/>
                </a:contourClr>
              </a:sp3d>
            </c:spPr>
          </c:dPt>
          <c:dPt>
            <c:idx val="112"/>
            <c:bubble3D val="0"/>
            <c:spPr>
              <a:solidFill>
                <a:schemeClr val="accent5"/>
              </a:solidFill>
              <a:ln w="25400">
                <a:solidFill>
                  <a:schemeClr val="lt1"/>
                </a:solidFill>
              </a:ln>
              <a:effectLst/>
              <a:sp3d contourW="25400">
                <a:contourClr>
                  <a:schemeClr val="lt1"/>
                </a:contourClr>
              </a:sp3d>
            </c:spPr>
          </c:dPt>
          <c:dPt>
            <c:idx val="113"/>
            <c:bubble3D val="0"/>
            <c:spPr>
              <a:solidFill>
                <a:schemeClr val="accent6"/>
              </a:solidFill>
              <a:ln w="25400">
                <a:solidFill>
                  <a:schemeClr val="lt1"/>
                </a:solidFill>
              </a:ln>
              <a:effectLst/>
              <a:sp3d contourW="25400">
                <a:contourClr>
                  <a:schemeClr val="lt1"/>
                </a:contourClr>
              </a:sp3d>
            </c:spPr>
          </c:dPt>
          <c:dPt>
            <c:idx val="114"/>
            <c:bubble3D val="0"/>
            <c:spPr>
              <a:solidFill>
                <a:schemeClr val="accent1">
                  <a:lumMod val="60000"/>
                </a:schemeClr>
              </a:solidFill>
              <a:ln w="25400">
                <a:solidFill>
                  <a:schemeClr val="lt1"/>
                </a:solidFill>
              </a:ln>
              <a:effectLst/>
              <a:sp3d contourW="25400">
                <a:contourClr>
                  <a:schemeClr val="lt1"/>
                </a:contourClr>
              </a:sp3d>
            </c:spPr>
          </c:dPt>
          <c:dPt>
            <c:idx val="115"/>
            <c:bubble3D val="0"/>
            <c:spPr>
              <a:solidFill>
                <a:schemeClr val="accent2">
                  <a:lumMod val="60000"/>
                </a:schemeClr>
              </a:solidFill>
              <a:ln w="25400">
                <a:solidFill>
                  <a:schemeClr val="lt1"/>
                </a:solidFill>
              </a:ln>
              <a:effectLst/>
              <a:sp3d contourW="25400">
                <a:contourClr>
                  <a:schemeClr val="lt1"/>
                </a:contourClr>
              </a:sp3d>
            </c:spPr>
          </c:dPt>
          <c:dPt>
            <c:idx val="116"/>
            <c:bubble3D val="0"/>
            <c:spPr>
              <a:solidFill>
                <a:schemeClr val="accent3">
                  <a:lumMod val="60000"/>
                </a:schemeClr>
              </a:solidFill>
              <a:ln w="25400">
                <a:solidFill>
                  <a:schemeClr val="lt1"/>
                </a:solidFill>
              </a:ln>
              <a:effectLst/>
              <a:sp3d contourW="25400">
                <a:contourClr>
                  <a:schemeClr val="lt1"/>
                </a:contourClr>
              </a:sp3d>
            </c:spPr>
          </c:dPt>
          <c:dPt>
            <c:idx val="117"/>
            <c:bubble3D val="0"/>
            <c:spPr>
              <a:solidFill>
                <a:schemeClr val="accent4">
                  <a:lumMod val="60000"/>
                </a:schemeClr>
              </a:solidFill>
              <a:ln w="25400">
                <a:solidFill>
                  <a:schemeClr val="lt1"/>
                </a:solidFill>
              </a:ln>
              <a:effectLst/>
              <a:sp3d contourW="25400">
                <a:contourClr>
                  <a:schemeClr val="lt1"/>
                </a:contourClr>
              </a:sp3d>
            </c:spPr>
          </c:dPt>
          <c:dPt>
            <c:idx val="118"/>
            <c:bubble3D val="0"/>
            <c:spPr>
              <a:solidFill>
                <a:schemeClr val="accent5">
                  <a:lumMod val="60000"/>
                </a:schemeClr>
              </a:solidFill>
              <a:ln w="25400">
                <a:solidFill>
                  <a:schemeClr val="lt1"/>
                </a:solidFill>
              </a:ln>
              <a:effectLst/>
              <a:sp3d contourW="25400">
                <a:contourClr>
                  <a:schemeClr val="lt1"/>
                </a:contourClr>
              </a:sp3d>
            </c:spPr>
          </c:dPt>
          <c:dPt>
            <c:idx val="119"/>
            <c:bubble3D val="0"/>
            <c:spPr>
              <a:solidFill>
                <a:schemeClr val="accent6">
                  <a:lumMod val="60000"/>
                </a:schemeClr>
              </a:solidFill>
              <a:ln w="25400">
                <a:solidFill>
                  <a:schemeClr val="lt1"/>
                </a:solidFill>
              </a:ln>
              <a:effectLst/>
              <a:sp3d contourW="25400">
                <a:contourClr>
                  <a:schemeClr val="lt1"/>
                </a:contourClr>
              </a:sp3d>
            </c:spPr>
          </c:dPt>
          <c:dPt>
            <c:idx val="120"/>
            <c:bubble3D val="0"/>
            <c:spPr>
              <a:solidFill>
                <a:schemeClr val="accent1">
                  <a:lumMod val="80000"/>
                  <a:lumOff val="20000"/>
                </a:schemeClr>
              </a:solidFill>
              <a:ln w="25400">
                <a:solidFill>
                  <a:schemeClr val="lt1"/>
                </a:solidFill>
              </a:ln>
              <a:effectLst/>
              <a:sp3d contourW="25400">
                <a:contourClr>
                  <a:schemeClr val="lt1"/>
                </a:contourClr>
              </a:sp3d>
            </c:spPr>
          </c:dPt>
          <c:dPt>
            <c:idx val="121"/>
            <c:bubble3D val="0"/>
            <c:spPr>
              <a:solidFill>
                <a:schemeClr val="accent2">
                  <a:lumMod val="80000"/>
                  <a:lumOff val="20000"/>
                </a:schemeClr>
              </a:solidFill>
              <a:ln w="25400">
                <a:solidFill>
                  <a:schemeClr val="lt1"/>
                </a:solidFill>
              </a:ln>
              <a:effectLst/>
              <a:sp3d contourW="25400">
                <a:contourClr>
                  <a:schemeClr val="lt1"/>
                </a:contourClr>
              </a:sp3d>
            </c:spPr>
          </c:dPt>
          <c:dPt>
            <c:idx val="122"/>
            <c:bubble3D val="0"/>
            <c:spPr>
              <a:solidFill>
                <a:schemeClr val="accent3">
                  <a:lumMod val="80000"/>
                  <a:lumOff val="20000"/>
                </a:schemeClr>
              </a:solidFill>
              <a:ln w="25400">
                <a:solidFill>
                  <a:schemeClr val="lt1"/>
                </a:solidFill>
              </a:ln>
              <a:effectLst/>
              <a:sp3d contourW="25400">
                <a:contourClr>
                  <a:schemeClr val="lt1"/>
                </a:contourClr>
              </a:sp3d>
            </c:spPr>
          </c:dPt>
          <c:dPt>
            <c:idx val="123"/>
            <c:bubble3D val="0"/>
            <c:spPr>
              <a:solidFill>
                <a:schemeClr val="accent4">
                  <a:lumMod val="80000"/>
                  <a:lumOff val="20000"/>
                </a:schemeClr>
              </a:solidFill>
              <a:ln w="25400">
                <a:solidFill>
                  <a:schemeClr val="lt1"/>
                </a:solidFill>
              </a:ln>
              <a:effectLst/>
              <a:sp3d contourW="25400">
                <a:contourClr>
                  <a:schemeClr val="lt1"/>
                </a:contourClr>
              </a:sp3d>
            </c:spPr>
          </c:dPt>
          <c:dPt>
            <c:idx val="124"/>
            <c:bubble3D val="0"/>
            <c:spPr>
              <a:solidFill>
                <a:schemeClr val="accent5">
                  <a:lumMod val="80000"/>
                  <a:lumOff val="20000"/>
                </a:schemeClr>
              </a:solidFill>
              <a:ln w="25400">
                <a:solidFill>
                  <a:schemeClr val="lt1"/>
                </a:solidFill>
              </a:ln>
              <a:effectLst/>
              <a:sp3d contourW="25400">
                <a:contourClr>
                  <a:schemeClr val="lt1"/>
                </a:contourClr>
              </a:sp3d>
            </c:spPr>
          </c:dPt>
          <c:dPt>
            <c:idx val="125"/>
            <c:bubble3D val="0"/>
            <c:spPr>
              <a:solidFill>
                <a:schemeClr val="accent6">
                  <a:lumMod val="80000"/>
                  <a:lumOff val="20000"/>
                </a:schemeClr>
              </a:solidFill>
              <a:ln w="25400">
                <a:solidFill>
                  <a:schemeClr val="lt1"/>
                </a:solidFill>
              </a:ln>
              <a:effectLst/>
              <a:sp3d contourW="25400">
                <a:contourClr>
                  <a:schemeClr val="lt1"/>
                </a:contourClr>
              </a:sp3d>
            </c:spPr>
          </c:dPt>
          <c:dPt>
            <c:idx val="126"/>
            <c:bubble3D val="0"/>
            <c:spPr>
              <a:solidFill>
                <a:schemeClr val="accent1">
                  <a:lumMod val="80000"/>
                </a:schemeClr>
              </a:solidFill>
              <a:ln w="25400">
                <a:solidFill>
                  <a:schemeClr val="lt1"/>
                </a:solidFill>
              </a:ln>
              <a:effectLst/>
              <a:sp3d contourW="25400">
                <a:contourClr>
                  <a:schemeClr val="lt1"/>
                </a:contourClr>
              </a:sp3d>
            </c:spPr>
          </c:dPt>
          <c:dPt>
            <c:idx val="127"/>
            <c:bubble3D val="0"/>
            <c:spPr>
              <a:solidFill>
                <a:schemeClr val="accent2">
                  <a:lumMod val="80000"/>
                </a:schemeClr>
              </a:solidFill>
              <a:ln w="25400">
                <a:solidFill>
                  <a:schemeClr val="lt1"/>
                </a:solidFill>
              </a:ln>
              <a:effectLst/>
              <a:sp3d contourW="25400">
                <a:contourClr>
                  <a:schemeClr val="lt1"/>
                </a:contourClr>
              </a:sp3d>
            </c:spPr>
          </c:dPt>
          <c:dPt>
            <c:idx val="128"/>
            <c:bubble3D val="0"/>
            <c:spPr>
              <a:solidFill>
                <a:schemeClr val="accent3">
                  <a:lumMod val="80000"/>
                </a:schemeClr>
              </a:solidFill>
              <a:ln w="25400">
                <a:solidFill>
                  <a:schemeClr val="lt1"/>
                </a:solidFill>
              </a:ln>
              <a:effectLst/>
              <a:sp3d contourW="25400">
                <a:contourClr>
                  <a:schemeClr val="lt1"/>
                </a:contourClr>
              </a:sp3d>
            </c:spPr>
          </c:dPt>
          <c:dPt>
            <c:idx val="129"/>
            <c:bubble3D val="0"/>
            <c:spPr>
              <a:solidFill>
                <a:schemeClr val="accent4">
                  <a:lumMod val="80000"/>
                </a:schemeClr>
              </a:solidFill>
              <a:ln w="25400">
                <a:solidFill>
                  <a:schemeClr val="lt1"/>
                </a:solidFill>
              </a:ln>
              <a:effectLst/>
              <a:sp3d contourW="25400">
                <a:contourClr>
                  <a:schemeClr val="lt1"/>
                </a:contourClr>
              </a:sp3d>
            </c:spPr>
          </c:dPt>
          <c:dPt>
            <c:idx val="130"/>
            <c:bubble3D val="0"/>
            <c:spPr>
              <a:solidFill>
                <a:schemeClr val="accent5">
                  <a:lumMod val="80000"/>
                </a:schemeClr>
              </a:solidFill>
              <a:ln w="25400">
                <a:solidFill>
                  <a:schemeClr val="lt1"/>
                </a:solidFill>
              </a:ln>
              <a:effectLst/>
              <a:sp3d contourW="25400">
                <a:contourClr>
                  <a:schemeClr val="lt1"/>
                </a:contourClr>
              </a:sp3d>
            </c:spPr>
          </c:dPt>
          <c:dPt>
            <c:idx val="131"/>
            <c:bubble3D val="0"/>
            <c:spPr>
              <a:solidFill>
                <a:schemeClr val="accent6">
                  <a:lumMod val="80000"/>
                </a:schemeClr>
              </a:solidFill>
              <a:ln w="25400">
                <a:solidFill>
                  <a:schemeClr val="lt1"/>
                </a:solidFill>
              </a:ln>
              <a:effectLst/>
              <a:sp3d contourW="25400">
                <a:contourClr>
                  <a:schemeClr val="lt1"/>
                </a:contourClr>
              </a:sp3d>
            </c:spPr>
          </c:dPt>
          <c:dPt>
            <c:idx val="132"/>
            <c:bubble3D val="0"/>
            <c:spPr>
              <a:solidFill>
                <a:schemeClr val="accent1">
                  <a:lumMod val="60000"/>
                  <a:lumOff val="40000"/>
                </a:schemeClr>
              </a:solidFill>
              <a:ln w="25400">
                <a:solidFill>
                  <a:schemeClr val="lt1"/>
                </a:solidFill>
              </a:ln>
              <a:effectLst/>
              <a:sp3d contourW="25400">
                <a:contourClr>
                  <a:schemeClr val="lt1"/>
                </a:contourClr>
              </a:sp3d>
            </c:spPr>
          </c:dPt>
          <c:dPt>
            <c:idx val="133"/>
            <c:bubble3D val="0"/>
            <c:spPr>
              <a:solidFill>
                <a:schemeClr val="accent2">
                  <a:lumMod val="60000"/>
                  <a:lumOff val="40000"/>
                </a:schemeClr>
              </a:solidFill>
              <a:ln w="25400">
                <a:solidFill>
                  <a:schemeClr val="lt1"/>
                </a:solidFill>
              </a:ln>
              <a:effectLst/>
              <a:sp3d contourW="25400">
                <a:contourClr>
                  <a:schemeClr val="lt1"/>
                </a:contourClr>
              </a:sp3d>
            </c:spPr>
          </c:dPt>
          <c:dPt>
            <c:idx val="134"/>
            <c:bubble3D val="0"/>
            <c:spPr>
              <a:solidFill>
                <a:schemeClr val="accent3">
                  <a:lumMod val="60000"/>
                  <a:lumOff val="40000"/>
                </a:schemeClr>
              </a:solidFill>
              <a:ln w="25400">
                <a:solidFill>
                  <a:schemeClr val="lt1"/>
                </a:solidFill>
              </a:ln>
              <a:effectLst/>
              <a:sp3d contourW="25400">
                <a:contourClr>
                  <a:schemeClr val="lt1"/>
                </a:contourClr>
              </a:sp3d>
            </c:spPr>
          </c:dPt>
          <c:dPt>
            <c:idx val="135"/>
            <c:bubble3D val="0"/>
            <c:spPr>
              <a:solidFill>
                <a:schemeClr val="accent4">
                  <a:lumMod val="60000"/>
                  <a:lumOff val="40000"/>
                </a:schemeClr>
              </a:solidFill>
              <a:ln w="25400">
                <a:solidFill>
                  <a:schemeClr val="lt1"/>
                </a:solidFill>
              </a:ln>
              <a:effectLst/>
              <a:sp3d contourW="25400">
                <a:contourClr>
                  <a:schemeClr val="lt1"/>
                </a:contourClr>
              </a:sp3d>
            </c:spPr>
          </c:dPt>
          <c:dPt>
            <c:idx val="136"/>
            <c:bubble3D val="0"/>
            <c:spPr>
              <a:solidFill>
                <a:schemeClr val="accent5">
                  <a:lumMod val="60000"/>
                  <a:lumOff val="40000"/>
                </a:schemeClr>
              </a:solidFill>
              <a:ln w="25400">
                <a:solidFill>
                  <a:schemeClr val="lt1"/>
                </a:solidFill>
              </a:ln>
              <a:effectLst/>
              <a:sp3d contourW="25400">
                <a:contourClr>
                  <a:schemeClr val="lt1"/>
                </a:contourClr>
              </a:sp3d>
            </c:spPr>
          </c:dPt>
          <c:dPt>
            <c:idx val="137"/>
            <c:bubble3D val="0"/>
            <c:spPr>
              <a:solidFill>
                <a:schemeClr val="accent6">
                  <a:lumMod val="60000"/>
                  <a:lumOff val="40000"/>
                </a:schemeClr>
              </a:solidFill>
              <a:ln w="25400">
                <a:solidFill>
                  <a:schemeClr val="lt1"/>
                </a:solidFill>
              </a:ln>
              <a:effectLst/>
              <a:sp3d contourW="25400">
                <a:contourClr>
                  <a:schemeClr val="lt1"/>
                </a:contourClr>
              </a:sp3d>
            </c:spPr>
          </c:dPt>
          <c:dPt>
            <c:idx val="138"/>
            <c:bubble3D val="0"/>
            <c:spPr>
              <a:solidFill>
                <a:schemeClr val="accent1">
                  <a:lumMod val="50000"/>
                </a:schemeClr>
              </a:solidFill>
              <a:ln w="25400">
                <a:solidFill>
                  <a:schemeClr val="lt1"/>
                </a:solidFill>
              </a:ln>
              <a:effectLst/>
              <a:sp3d contourW="25400">
                <a:contourClr>
                  <a:schemeClr val="lt1"/>
                </a:contourClr>
              </a:sp3d>
            </c:spPr>
          </c:dPt>
          <c:dPt>
            <c:idx val="139"/>
            <c:bubble3D val="0"/>
            <c:spPr>
              <a:solidFill>
                <a:schemeClr val="accent2">
                  <a:lumMod val="50000"/>
                </a:schemeClr>
              </a:solidFill>
              <a:ln w="25400">
                <a:solidFill>
                  <a:schemeClr val="lt1"/>
                </a:solidFill>
              </a:ln>
              <a:effectLst/>
              <a:sp3d contourW="25400">
                <a:contourClr>
                  <a:schemeClr val="lt1"/>
                </a:contourClr>
              </a:sp3d>
            </c:spPr>
          </c:dPt>
          <c:dPt>
            <c:idx val="140"/>
            <c:bubble3D val="0"/>
            <c:spPr>
              <a:solidFill>
                <a:schemeClr val="accent3">
                  <a:lumMod val="50000"/>
                </a:schemeClr>
              </a:solidFill>
              <a:ln w="25400">
                <a:solidFill>
                  <a:schemeClr val="lt1"/>
                </a:solidFill>
              </a:ln>
              <a:effectLst/>
              <a:sp3d contourW="25400">
                <a:contourClr>
                  <a:schemeClr val="lt1"/>
                </a:contourClr>
              </a:sp3d>
            </c:spPr>
          </c:dPt>
          <c:dPt>
            <c:idx val="141"/>
            <c:bubble3D val="0"/>
            <c:spPr>
              <a:solidFill>
                <a:schemeClr val="accent4">
                  <a:lumMod val="50000"/>
                </a:schemeClr>
              </a:solidFill>
              <a:ln w="25400">
                <a:solidFill>
                  <a:schemeClr val="lt1"/>
                </a:solidFill>
              </a:ln>
              <a:effectLst/>
              <a:sp3d contourW="25400">
                <a:contourClr>
                  <a:schemeClr val="lt1"/>
                </a:contourClr>
              </a:sp3d>
            </c:spPr>
          </c:dPt>
          <c:dPt>
            <c:idx val="142"/>
            <c:bubble3D val="0"/>
            <c:spPr>
              <a:solidFill>
                <a:schemeClr val="accent5">
                  <a:lumMod val="50000"/>
                </a:schemeClr>
              </a:solidFill>
              <a:ln w="25400">
                <a:solidFill>
                  <a:schemeClr val="lt1"/>
                </a:solidFill>
              </a:ln>
              <a:effectLst/>
              <a:sp3d contourW="25400">
                <a:contourClr>
                  <a:schemeClr val="lt1"/>
                </a:contourClr>
              </a:sp3d>
            </c:spPr>
          </c:dPt>
          <c:dPt>
            <c:idx val="143"/>
            <c:bubble3D val="0"/>
            <c:spPr>
              <a:solidFill>
                <a:schemeClr val="accent6">
                  <a:lumMod val="50000"/>
                </a:schemeClr>
              </a:solidFill>
              <a:ln w="25400">
                <a:solidFill>
                  <a:schemeClr val="lt1"/>
                </a:solidFill>
              </a:ln>
              <a:effectLst/>
              <a:sp3d contourW="25400">
                <a:contourClr>
                  <a:schemeClr val="lt1"/>
                </a:contourClr>
              </a:sp3d>
            </c:spPr>
          </c:dPt>
          <c:cat>
            <c:strRef>
              <c:f>Sheet2!$B$198:$B$342</c:f>
              <c:strCache>
                <c:ptCount val="144"/>
                <c:pt idx="0">
                  <c:v>-</c:v>
                </c:pt>
                <c:pt idx="1">
                  <c:v>.</c:v>
                </c:pt>
                <c:pt idx="2">
                  <c:v>...</c:v>
                </c:pt>
                <c:pt idx="3">
                  <c:v>....</c:v>
                </c:pt>
                <c:pt idx="4">
                  <c:v>_</c:v>
                </c:pt>
                <c:pt idx="5">
                  <c:v>A impune un set de reguli</c:v>
                </c:pt>
                <c:pt idx="6">
                  <c:v>A nu se mai cumpăra impulsiv, și folosirea alimentelor pe care le cumpărăm.</c:v>
                </c:pt>
                <c:pt idx="7">
                  <c:v>Activitatea de cumpărare sa fie făcută de fiecare data după analiza atat a regimului alimentar propriu și a familiei cât și cantitatea necesara zilnica.</c:v>
                </c:pt>
                <c:pt idx="8">
                  <c:v>Alimentele să fie date animalelor străzii.</c:v>
                </c:pt>
                <c:pt idx="9">
                  <c:v>Analiza mai detaliată asupra produselor și modului de a le consuma</c:v>
                </c:pt>
                <c:pt idx="10">
                  <c:v>As fi mai cumpătata</c:v>
                </c:pt>
                <c:pt idx="11">
                  <c:v>Aș lua o cantitate mai mica,mă refer la produse din carne , brânzeturi, ouă,bine acum depinde de fiecare cum le folosesc sau cum le depozitează,sau as face mâncare mai puțină,pt a fi mâncată.</c:v>
                </c:pt>
                <c:pt idx="12">
                  <c:v>As propune sa nu mai cumparam excesiv alimente pe care nu le vom consuma.</c:v>
                </c:pt>
                <c:pt idx="13">
                  <c:v>As pune in fiecare cartier cosuri de gunoi separate ca sa arunce mancarea acolo si dupa ce se strang sa fie folosite in scopuri utile</c:v>
                </c:pt>
                <c:pt idx="14">
                  <c:v>AS PUNE MAI PUȚINE ALIMENTE IN MAGAZINE</c:v>
                </c:pt>
                <c:pt idx="15">
                  <c:v>As pune, indiferent de principii, rationalizarea alimentelor.</c:v>
                </c:pt>
                <c:pt idx="16">
                  <c:v>As reduce accesul cumpărătorilor la mai mult de 13 bucăți din același aliment</c:v>
                </c:pt>
                <c:pt idx="17">
                  <c:v>ce ma</c:v>
                </c:pt>
                <c:pt idx="18">
                  <c:v>Ceea ce nu folosim,sa putem returna in maxim 2 zile si sa luam altceva de acei bani.</c:v>
                </c:pt>
                <c:pt idx="19">
                  <c:v>Centre de colectare a alimentelor cu o perioada aproapiata de cea de expirare, pentru a fi folosite la hranirea animalelor din adaposturi.</c:v>
                </c:pt>
                <c:pt idx="20">
                  <c:v>Cred ca as face ceva cu produsele care expira în câteva zile...sa nu fie lăsate pe rafturi și apoi aruncate....sunt atatia nevoiasi</c:v>
                </c:pt>
                <c:pt idx="21">
                  <c:v>Cumparam cat avem nevoie</c:v>
                </c:pt>
                <c:pt idx="22">
                  <c:v>Cumpărarea alimentelor necesare și în cantități reduse.</c:v>
                </c:pt>
                <c:pt idx="23">
                  <c:v>Cumpărarea cu prudenta a alimente.</c:v>
                </c:pt>
                <c:pt idx="24">
                  <c:v>Cumpărarea doar de produsele de care avem nevoie</c:v>
                </c:pt>
                <c:pt idx="25">
                  <c:v>Cumpărarea într o cantitate mai mica</c:v>
                </c:pt>
                <c:pt idx="26">
                  <c:v>Cumpărarea produselor necesare</c:v>
                </c:pt>
                <c:pt idx="27">
                  <c:v>Cumpararea strictului necesar familiei</c:v>
                </c:pt>
                <c:pt idx="28">
                  <c:v>cumparati/gatiti/comandati mai putin incat sa nu mai fie nevoie ca mancarea sa fie aruncata</c:v>
                </c:pt>
                <c:pt idx="29">
                  <c:v>da</c:v>
                </c:pt>
                <c:pt idx="30">
                  <c:v>Da,pentru că alimentele sunt importante pentru viața noastră zilnica</c:v>
                </c:pt>
                <c:pt idx="31">
                  <c:v>Da-ti si la cei saraci</c:v>
                </c:pt>
                <c:pt idx="32">
                  <c:v>de a cumpăra strictul necesar.</c:v>
                </c:pt>
                <c:pt idx="33">
                  <c:v>Dieta</c:v>
                </c:pt>
                <c:pt idx="34">
                  <c:v>Diete</c:v>
                </c:pt>
                <c:pt idx="35">
                  <c:v>Donare alimentele care au termenul de valabilitate aproape de scadentā.</c:v>
                </c:pt>
                <c:pt idx="36">
                  <c:v>Donarea alimentelor de care nu avem nevoie si care sunt aproape de data expirării (nu expirate) unor oameni care sunt amărâți si nu au ce mânca</c:v>
                </c:pt>
                <c:pt idx="37">
                  <c:v>donarea de catre supermarketuri a alimentelor care se apropie de data de expirare</c:v>
                </c:pt>
                <c:pt idx="38">
                  <c:v>Educarea oamenilor</c:v>
                </c:pt>
                <c:pt idx="39">
                  <c:v>Educarea populației pentru a fi mult mai atentă să cumpere strict ce trebuie pentru a-și satisface nevoile, nu și ce se gândesc că le-ar mai plăcea sau că le-ar trebui cândva, mai ales în cazul alimentelor perisabile.</c:v>
                </c:pt>
                <c:pt idx="40">
                  <c:v>Educarea și conștientizarea in in ceea ce privește risipa alimentelor</c:v>
                </c:pt>
                <c:pt idx="41">
                  <c:v>Educatie</c:v>
                </c:pt>
                <c:pt idx="42">
                  <c:v>Educatie alimentara sanatoasa</c:v>
                </c:pt>
                <c:pt idx="43">
                  <c:v>fiecare om să aibă dreptul să ia respectivul aliment de maxim 3 ori și depinzând și de greutate, cu cât e mai mare cu atât îl poți lua de mai puțin de 3 ori.</c:v>
                </c:pt>
                <c:pt idx="44">
                  <c:v>Fiecare persoana ar trebui sa vina cu o lista care presupune minimul de nevoi de care este necesar pentru fiecare membru al familiei.</c:v>
                </c:pt>
                <c:pt idx="45">
                  <c:v>Fiecare persoana sa nu aiba voie sa intre in magazin fara o lista de cumparaturi, iar cosul sa fie in functie de cate alimente cumparam
Fara o aprobare la intrarae in magazin, de a cumpara ceea ce ai nevoie , sa nu ai voie sa intri in magazin
Toate aliment</c:v>
                </c:pt>
                <c:pt idx="46">
                  <c:v>Fiecare să cumpere cât are nevoie . Nu mai mult deoarece mâncarea se va strica și se va risipi degeaba</c:v>
                </c:pt>
                <c:pt idx="47">
                  <c:v>habar nu am</c:v>
                </c:pt>
                <c:pt idx="48">
                  <c:v>Împușcați în cap ca pe vremea lui Hitler</c:v>
                </c:pt>
                <c:pt idx="49">
                  <c:v>In cazul in care cineva cumpără multe alimente sa justifice de ce</c:v>
                </c:pt>
                <c:pt idx="50">
                  <c:v>În loc să aruncăm alimentele pe care nu le folosim mai bine le dăm la cineva.</c:v>
                </c:pt>
                <c:pt idx="51">
                  <c:v>Încercarea de a folosii resturile alimentare pentru compost</c:v>
                </c:pt>
                <c:pt idx="52">
                  <c:v>Încurajarea reciclarii.</c:v>
                </c:pt>
                <c:pt idx="53">
                  <c:v>Informarea in masă a populației cu privire la problema risipei alimentare</c:v>
                </c:pt>
                <c:pt idx="54">
                  <c:v>Inventarea unor retete din alimentele care aproape au termenul de valabilitate spre sfârșit.Daruira alimentelor/mâncărurilor celor care au nevoie</c:v>
                </c:pt>
                <c:pt idx="55">
                  <c:v>Limitarea consumului</c:v>
                </c:pt>
                <c:pt idx="56">
                  <c:v>Limitarea unor produse</c:v>
                </c:pt>
                <c:pt idx="57">
                  <c:v>Lista de acasa</c:v>
                </c:pt>
                <c:pt idx="58">
                  <c:v>Lista de cumpărături înainte de a pleca de-acasă</c:v>
                </c:pt>
                <c:pt idx="59">
                  <c:v>lista de cumpărături obligatorie</c:v>
                </c:pt>
                <c:pt idx="60">
                  <c:v>Locuri amenajate, speciale, pentru a putea dona mancare</c:v>
                </c:pt>
                <c:pt idx="61">
                  <c:v>Luam cat avem nevoie</c:v>
                </c:pt>
                <c:pt idx="62">
                  <c:v>Luam doar ce trebuie</c:v>
                </c:pt>
                <c:pt idx="63">
                  <c:v>Magazinele mari sa doneze produsele in prag de expirare (unor centre de ajutor socialspre exemplu) in loc de a le casa imediat sau in loc de a le arunca la groapa de gunoi. Este bine cunoscut faptul ca persoanele din zonele defavorizate fac "dumpster divin</c:v>
                </c:pt>
                <c:pt idx="64">
                  <c:v>Mai bine donăm alimentele decat sa le aruncăm.</c:v>
                </c:pt>
                <c:pt idx="65">
                  <c:v>Mai multe coșuri de gunoaie</c:v>
                </c:pt>
                <c:pt idx="66">
                  <c:v>Mai puțină mâncare produsa</c:v>
                </c:pt>
                <c:pt idx="67">
                  <c:v>Mâncarea care nu o mai putem manca sa o dam la altcineva sau la animale.</c:v>
                </c:pt>
                <c:pt idx="68">
                  <c:v>Mâncarea rămasă sa fie data la un animal care n are ce manca sau unei persoane necăjite</c:v>
                </c:pt>
                <c:pt idx="69">
                  <c:v>Marirea preturilor la produsele ce sunt cumparate excesiv de majoritatea oamenilor</c:v>
                </c:pt>
                <c:pt idx="70">
                  <c:v>Mi-aș propune să stabilesc o listă doar cu alimentele necesare.</c:v>
                </c:pt>
                <c:pt idx="71">
                  <c:v>Niciuna, doar ca lumea sa se gandeasca mai mult la ce le este necesar si ce nu</c:v>
                </c:pt>
                <c:pt idx="72">
                  <c:v>nimic</c:v>
                </c:pt>
                <c:pt idx="73">
                  <c:v>Niște amende de mediu</c:v>
                </c:pt>
                <c:pt idx="74">
                  <c:v>Norma pe numarul de persoane ce locuiesc intr o casa</c:v>
                </c:pt>
                <c:pt idx="75">
                  <c:v>Nu am idee acum</c:v>
                </c:pt>
                <c:pt idx="76">
                  <c:v>Nu am nici-o idee</c:v>
                </c:pt>
                <c:pt idx="77">
                  <c:v>Nu aș avea</c:v>
                </c:pt>
                <c:pt idx="78">
                  <c:v>Nu m am gândit, nu știu</c:v>
                </c:pt>
                <c:pt idx="79">
                  <c:v>nu stiu</c:v>
                </c:pt>
                <c:pt idx="80">
                  <c:v>Nu știu</c:v>
                </c:pt>
                <c:pt idx="81">
                  <c:v>Nu trebuie cumpărat în exces</c:v>
                </c:pt>
                <c:pt idx="82">
                  <c:v>Nuci una</c:v>
                </c:pt>
                <c:pt idx="83">
                  <c:v>O limită de cumpăraturi.
</c:v>
                </c:pt>
                <c:pt idx="84">
                  <c:v>Oamenii sa nu mai facă cumpărături in exces</c:v>
                </c:pt>
                <c:pt idx="85">
                  <c:v>Păi 😘 să nu mănânce aşa mult să ii se facă rău</c:v>
                </c:pt>
                <c:pt idx="86">
                  <c:v>Poate mult spus, dar a fi un sistem in romania care stie cat buget avem pentru a cumpara alimente pentru cat avem nevoie.</c:v>
                </c:pt>
                <c:pt idx="87">
                  <c:v>programe educative în școală.</c:v>
                </c:pt>
                <c:pt idx="88">
                  <c:v>Propunerea mea puntru reducerea risipei alimentare este aceea de a cumpara alimentele si produsele necesare.</c:v>
                </c:pt>
                <c:pt idx="89">
                  <c:v>Publicarea unor reclame cu un mesaj ce ar influenta pozitiv cumparatorii .</c:v>
                </c:pt>
                <c:pt idx="90">
                  <c:v>Punerea unui număr de produse de persoană</c:v>
                </c:pt>
                <c:pt idx="91">
                  <c:v>Raționalizarea anumitor alimente</c:v>
                </c:pt>
                <c:pt idx="92">
                  <c:v>Rationalizarea unor alimente (ulei, zahar), sprijinirea bancilor alimentare, incurajarea populatiei sa doneze excesul de alimente(cantine sociale)</c:v>
                </c:pt>
                <c:pt idx="93">
                  <c:v>Realizarea/cumpărarea cantitatii necesare de ingrediente /alimente si nu mai mult decat este necesar ;</c:v>
                </c:pt>
                <c:pt idx="94">
                  <c:v>reciclarea produselor nefolosite</c:v>
                </c:pt>
                <c:pt idx="95">
                  <c:v>Reducerea risipei</c:v>
                </c:pt>
                <c:pt idx="96">
                  <c:v>Resturile de mâncare sa se doneze celor nevoiași.</c:v>
                </c:pt>
                <c:pt idx="97">
                  <c:v>Risipa oricum se face in mod involuntar, cel mai bine ar fi sa dam mancarea unor oameni neajutorați decat s o aruncam de bună</c:v>
                </c:pt>
                <c:pt idx="98">
                  <c:v>Sa avem o limita de achiziționare la unele produse</c:v>
                </c:pt>
                <c:pt idx="99">
                  <c:v>Sa cumpărăm atat cat avem nevoie</c:v>
                </c:pt>
                <c:pt idx="100">
                  <c:v>Sa cumpărăm atât cât avem nevoie</c:v>
                </c:pt>
                <c:pt idx="101">
                  <c:v>Sa cumpărăm cât avem nevoie</c:v>
                </c:pt>
                <c:pt idx="102">
                  <c:v>Să cumpărăm cat avem nevoie ,in cazul in care cumpărăm mai mult ,sa pastram produsele în condiții bune,pentru a le dona celor sărmani</c:v>
                </c:pt>
                <c:pt idx="103">
                  <c:v>sa cumparam cat credem ca mancam</c:v>
                </c:pt>
                <c:pt idx="104">
                  <c:v>Sa cumpărăm cat ne trebuie</c:v>
                </c:pt>
                <c:pt idx="105">
                  <c:v>Sa cumpărăm doar ce avem nevoie și cât avem nevoie</c:v>
                </c:pt>
                <c:pt idx="106">
                  <c:v>Sa cumpărăm doar ce avem nevoie
Sa mergem cu lista de cumpărături etc
</c:v>
                </c:pt>
                <c:pt idx="107">
                  <c:v>Sa cumparam doar strictul necesar de alimente</c:v>
                </c:pt>
                <c:pt idx="108">
                  <c:v>Sa cumpărăm mai putin</c:v>
                </c:pt>
                <c:pt idx="109">
                  <c:v>Sa cumpărăm mai puțin</c:v>
                </c:pt>
                <c:pt idx="110">
                  <c:v>Sa cumpărăm puțin si des pentru a gestiona mai bine alimentele</c:v>
                </c:pt>
                <c:pt idx="111">
                  <c:v>Sa cumpărăm puțin și sa consumam ce cumparam</c:v>
                </c:pt>
                <c:pt idx="112">
                  <c:v>sa cumparam strict ce mancam</c:v>
                </c:pt>
                <c:pt idx="113">
                  <c:v>sa cumpărăm strictul necesar</c:v>
                </c:pt>
                <c:pt idx="114">
                  <c:v>Sa cumpărăm strictul necesar si eventual o pofta</c:v>
                </c:pt>
                <c:pt idx="115">
                  <c:v>Să dăm la cei săraci și care au nevoie</c:v>
                </c:pt>
                <c:pt idx="116">
                  <c:v>Sa existe o limita de alimente pe care o persoana le poate cumpăra în funcție de situația lui familiala și nu numai</c:v>
                </c:pt>
                <c:pt idx="117">
                  <c:v>sa facem o lista cu maniul din fiecare zi si sa dozam cand facem mancare</c:v>
                </c:pt>
                <c:pt idx="118">
                  <c:v>Sa facem o lista de cumpărături</c:v>
                </c:pt>
                <c:pt idx="119">
                  <c:v>Să încercăm să nu cumpărăm ceea ce nu avem nevoie și să nu mai luăm alimente în exces.</c:v>
                </c:pt>
                <c:pt idx="120">
                  <c:v>Sa ne controlam poftele</c:v>
                </c:pt>
                <c:pt idx="121">
                  <c:v>sa ne cumpărăm cat avem nevoie</c:v>
                </c:pt>
                <c:pt idx="122">
                  <c:v>Sa nu mai aruncam asa de mult și sa încercăm să le reinventam ceea ce am cumpărat</c:v>
                </c:pt>
                <c:pt idx="123">
                  <c:v>Sa nu mai cumpărăm alimente în plus
Mancarea care rămâne sa o dam la animale pentru a nu se arunca
</c:v>
                </c:pt>
                <c:pt idx="124">
                  <c:v>Sa nu mai cumpărăm mai mult decât avem nevoie</c:v>
                </c:pt>
                <c:pt idx="125">
                  <c:v>Să nu mai luăm de ceea ce nu avem nevoie fiindcă le vom arunca</c:v>
                </c:pt>
                <c:pt idx="126">
                  <c:v>Sa reciclam mancarea</c:v>
                </c:pt>
                <c:pt idx="127">
                  <c:v>Så scădem preturile pentru a pute sa mance și săraci</c:v>
                </c:pt>
                <c:pt idx="128">
                  <c:v>Sa se cumpere mai puțin</c:v>
                </c:pt>
                <c:pt idx="129">
                  <c:v>Să se cumpere mai puțin</c:v>
                </c:pt>
                <c:pt idx="130">
                  <c:v>Să se cumpere strictul necesar și doar ce avem nevoie nu sa umplem coșurile cu alimente</c:v>
                </c:pt>
                <c:pt idx="131">
                  <c:v>Sa se faca cumparaturi doar la nevoie</c:v>
                </c:pt>
                <c:pt idx="132">
                  <c:v>Să se folosească mai puține alimente la făcut mâncarea și pe lângă asta să nu se mai cumpere lucruri haotice și nefolositoare</c:v>
                </c:pt>
                <c:pt idx="133">
                  <c:v>Sa se manance sanatos de fiecare data,iar resturile sa fie folosite(daca se poate).As propune noi retete inventive care sa contina partile nutritive(cojile de portocala,lamaie etc),astfel incat sa nu se produca risipa.In plus,as asigura cumpararea de alime</c:v>
                </c:pt>
                <c:pt idx="134">
                  <c:v>Să știm să ne gestionam nevoile. Un curs online ar fi super</c:v>
                </c:pt>
                <c:pt idx="135">
                  <c:v>Sa tinem mancarea ascunsa de public un timp ,pentru ca toti oameni sa vada cat de mult inseamna mancarea si sa nu o risipeasca .</c:v>
                </c:pt>
                <c:pt idx="136">
                  <c:v>scumpirea produselor</c:v>
                </c:pt>
                <c:pt idx="137">
                  <c:v>Stăpânirea de sine</c:v>
                </c:pt>
                <c:pt idx="138">
                  <c:v>Strictețe la cumpărături</c:v>
                </c:pt>
                <c:pt idx="139">
                  <c:v>Totul tine de fiecare. Nu poti obliga pe cineva sa nu mai cumpere. Oamenii tb sa conștientizeze aceste lucruri.</c:v>
                </c:pt>
                <c:pt idx="140">
                  <c:v>Trevuie gandita o lista; cum si cat consumi din acea lista</c:v>
                </c:pt>
                <c:pt idx="141">
                  <c:v>Un minimum la cunparerea produselor</c:v>
                </c:pt>
                <c:pt idx="142">
                  <c:v>Un număr maxim de alimente pe cap de locuitor</c:v>
                </c:pt>
                <c:pt idx="143">
                  <c:v>(blank)</c:v>
                </c:pt>
              </c:strCache>
            </c:strRef>
          </c:cat>
          <c:val>
            <c:numRef>
              <c:f>Sheet2!$C$198:$C$342</c:f>
              <c:numCache>
                <c:formatCode>General</c:formatCode>
                <c:ptCount val="144"/>
                <c:pt idx="0">
                  <c:v>8</c:v>
                </c:pt>
                <c:pt idx="1">
                  <c:v>12</c:v>
                </c:pt>
                <c:pt idx="2">
                  <c:v>1</c:v>
                </c:pt>
                <c:pt idx="3">
                  <c:v>1</c:v>
                </c:pt>
                <c:pt idx="4">
                  <c:v>2</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2</c:v>
                </c:pt>
                <c:pt idx="73">
                  <c:v>1</c:v>
                </c:pt>
                <c:pt idx="74">
                  <c:v>1</c:v>
                </c:pt>
                <c:pt idx="75">
                  <c:v>1</c:v>
                </c:pt>
                <c:pt idx="76">
                  <c:v>1</c:v>
                </c:pt>
                <c:pt idx="77">
                  <c:v>1</c:v>
                </c:pt>
                <c:pt idx="78">
                  <c:v>1</c:v>
                </c:pt>
                <c:pt idx="79">
                  <c:v>12</c:v>
                </c:pt>
                <c:pt idx="80">
                  <c:v>6</c:v>
                </c:pt>
                <c:pt idx="81">
                  <c:v>1</c:v>
                </c:pt>
                <c:pt idx="82">
                  <c:v>1</c:v>
                </c:pt>
                <c:pt idx="83">
                  <c:v>1</c:v>
                </c:pt>
                <c:pt idx="84">
                  <c:v>1</c:v>
                </c:pt>
                <c:pt idx="85">
                  <c:v>1</c:v>
                </c:pt>
                <c:pt idx="86">
                  <c:v>1</c:v>
                </c:pt>
                <c:pt idx="87">
                  <c:v>1</c:v>
                </c:pt>
                <c:pt idx="88">
                  <c:v>1</c:v>
                </c:pt>
                <c:pt idx="89">
                  <c:v>1</c:v>
                </c:pt>
                <c:pt idx="90">
                  <c:v>1</c:v>
                </c:pt>
                <c:pt idx="91">
                  <c:v>1</c:v>
                </c:pt>
                <c:pt idx="92">
                  <c:v>1</c:v>
                </c:pt>
                <c:pt idx="93">
                  <c:v>1</c:v>
                </c:pt>
                <c:pt idx="94">
                  <c:v>1</c:v>
                </c:pt>
                <c:pt idx="95">
                  <c:v>1</c:v>
                </c:pt>
                <c:pt idx="96">
                  <c:v>1</c:v>
                </c:pt>
                <c:pt idx="97">
                  <c:v>1</c:v>
                </c:pt>
                <c:pt idx="98">
                  <c:v>1</c:v>
                </c:pt>
                <c:pt idx="99">
                  <c:v>1</c:v>
                </c:pt>
                <c:pt idx="100">
                  <c:v>1</c:v>
                </c:pt>
                <c:pt idx="101">
                  <c:v>1</c:v>
                </c:pt>
                <c:pt idx="102">
                  <c:v>1</c:v>
                </c:pt>
                <c:pt idx="103">
                  <c:v>1</c:v>
                </c:pt>
                <c:pt idx="104">
                  <c:v>1</c:v>
                </c:pt>
                <c:pt idx="105">
                  <c:v>1</c:v>
                </c:pt>
                <c:pt idx="106">
                  <c:v>1</c:v>
                </c:pt>
                <c:pt idx="107">
                  <c:v>1</c:v>
                </c:pt>
                <c:pt idx="108">
                  <c:v>1</c:v>
                </c:pt>
                <c:pt idx="109">
                  <c:v>1</c:v>
                </c:pt>
                <c:pt idx="110">
                  <c:v>1</c:v>
                </c:pt>
                <c:pt idx="111">
                  <c:v>1</c:v>
                </c:pt>
                <c:pt idx="112">
                  <c:v>1</c:v>
                </c:pt>
                <c:pt idx="113">
                  <c:v>2</c:v>
                </c:pt>
                <c:pt idx="114">
                  <c:v>1</c:v>
                </c:pt>
                <c:pt idx="115">
                  <c:v>1</c:v>
                </c:pt>
                <c:pt idx="116">
                  <c:v>1</c:v>
                </c:pt>
                <c:pt idx="117">
                  <c:v>1</c:v>
                </c:pt>
                <c:pt idx="118">
                  <c:v>1</c:v>
                </c:pt>
                <c:pt idx="119">
                  <c:v>1</c:v>
                </c:pt>
                <c:pt idx="120">
                  <c:v>1</c:v>
                </c:pt>
                <c:pt idx="121">
                  <c:v>1</c:v>
                </c:pt>
                <c:pt idx="122">
                  <c:v>1</c:v>
                </c:pt>
                <c:pt idx="123">
                  <c:v>1</c:v>
                </c:pt>
                <c:pt idx="124">
                  <c:v>1</c:v>
                </c:pt>
                <c:pt idx="125">
                  <c:v>1</c:v>
                </c:pt>
                <c:pt idx="126">
                  <c:v>1</c:v>
                </c:pt>
                <c:pt idx="127">
                  <c:v>1</c:v>
                </c:pt>
                <c:pt idx="128">
                  <c:v>1</c:v>
                </c:pt>
                <c:pt idx="129">
                  <c:v>1</c:v>
                </c:pt>
                <c:pt idx="130">
                  <c:v>1</c:v>
                </c:pt>
                <c:pt idx="131">
                  <c:v>1</c:v>
                </c:pt>
                <c:pt idx="132">
                  <c:v>1</c:v>
                </c:pt>
                <c:pt idx="133">
                  <c:v>1</c:v>
                </c:pt>
                <c:pt idx="134">
                  <c:v>1</c:v>
                </c:pt>
                <c:pt idx="135">
                  <c:v>1</c:v>
                </c:pt>
                <c:pt idx="136">
                  <c:v>1</c:v>
                </c:pt>
                <c:pt idx="137">
                  <c:v>1</c:v>
                </c:pt>
                <c:pt idx="138">
                  <c:v>1</c:v>
                </c:pt>
                <c:pt idx="139">
                  <c:v>1</c:v>
                </c:pt>
                <c:pt idx="140">
                  <c:v>1</c:v>
                </c:pt>
                <c:pt idx="141">
                  <c:v>1</c:v>
                </c:pt>
                <c:pt idx="142">
                  <c:v>1</c:v>
                </c:pt>
              </c:numCache>
            </c:numRef>
          </c:val>
          <c:extLst xmlns:c16r2="http://schemas.microsoft.com/office/drawing/2015/06/chart">
            <c:ext xmlns:c16="http://schemas.microsoft.com/office/drawing/2014/chart" uri="{C3380CC4-5D6E-409C-BE32-E72D297353CC}">
              <c16:uniqueId val="{00000000-CBCB-454E-B554-15AE4AA64455}"/>
            </c:ext>
          </c:extLst>
        </c:ser>
        <c:dLbls>
          <c:showLegendKey val="0"/>
          <c:showVal val="0"/>
          <c:showCatName val="0"/>
          <c:showSerName val="0"/>
          <c:showPercent val="0"/>
          <c:showBubbleSize val="0"/>
          <c:showLeaderLines val="0"/>
        </c:dLbls>
      </c:pie3DChart>
      <c:spPr>
        <a:noFill/>
        <a:ln>
          <a:noFill/>
        </a:ln>
        <a:effectLst/>
      </c:spPr>
    </c:plotArea>
    <c:legend>
      <c:legendPos val="r"/>
      <c:layout>
        <c:manualLayout>
          <c:xMode val="edge"/>
          <c:yMode val="edge"/>
          <c:x val="0.67349260156444701"/>
          <c:y val="9.5941171226592223E-3"/>
          <c:w val="0.31058021700739913"/>
          <c:h val="0.8690715715495206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solidFill>
            <a:schemeClr val="accent1"/>
          </a:solidFill>
          <a:ln w="25400">
            <a:solidFill>
              <a:schemeClr val="lt1"/>
            </a:solidFill>
          </a:ln>
          <a:effectLst/>
          <a:sp3d contourW="25400">
            <a:contourClr>
              <a:schemeClr val="lt1"/>
            </a:contourClr>
          </a:sp3d>
        </c:spPr>
        <c:marker>
          <c:symbol val="none"/>
        </c:marker>
        <c:dLbl>
          <c:idx val="0"/>
          <c:delete val="1"/>
          <c:extLst xmlns:c16r2="http://schemas.microsoft.com/office/drawing/2015/06/chart">
            <c:ext xmlns:c15="http://schemas.microsoft.com/office/drawing/2012/chart" uri="{CE6537A1-D6FC-4f65-9D91-7224C49458BB}"/>
          </c:extLst>
        </c:dLbl>
      </c:pivotFmt>
      <c:pivotFmt>
        <c:idx val="1"/>
        <c:spPr>
          <a:solidFill>
            <a:schemeClr val="accent1"/>
          </a:solidFill>
          <a:ln w="25400">
            <a:solidFill>
              <a:schemeClr val="lt1"/>
            </a:solidFill>
          </a:ln>
          <a:effectLst/>
          <a:sp3d contourW="25400">
            <a:contourClr>
              <a:schemeClr val="lt1"/>
            </a:contourClr>
          </a:sp3d>
        </c:spPr>
        <c:marker>
          <c:symbol val="none"/>
        </c:marker>
        <c:dLbl>
          <c:idx val="0"/>
          <c:delete val="1"/>
          <c:extLst xmlns:c16r2="http://schemas.microsoft.com/office/drawing/2015/06/chart">
            <c:ext xmlns:c15="http://schemas.microsoft.com/office/drawing/2012/chart" uri="{CE6537A1-D6FC-4f65-9D91-7224C49458BB}"/>
          </c:extLst>
        </c:dLbl>
      </c:pivotFmt>
      <c:pivotFmt>
        <c:idx val="2"/>
        <c:spPr>
          <a:solidFill>
            <a:schemeClr val="accent1"/>
          </a:solidFill>
          <a:ln w="25400">
            <a:solidFill>
              <a:schemeClr val="lt1"/>
            </a:solidFill>
          </a:ln>
          <a:effectLst/>
          <a:sp3d contourW="25400">
            <a:contourClr>
              <a:schemeClr val="lt1"/>
            </a:contourClr>
          </a:sp3d>
        </c:spPr>
      </c:pivotFmt>
      <c:pivotFmt>
        <c:idx val="3"/>
        <c:spPr>
          <a:solidFill>
            <a:schemeClr val="accent2"/>
          </a:solidFill>
          <a:ln w="25400">
            <a:solidFill>
              <a:schemeClr val="lt1"/>
            </a:solidFill>
          </a:ln>
          <a:effectLst/>
          <a:sp3d contourW="25400">
            <a:contourClr>
              <a:schemeClr val="lt1"/>
            </a:contourClr>
          </a:sp3d>
        </c:spPr>
      </c:pivotFmt>
      <c:pivotFmt>
        <c:idx val="4"/>
        <c:spPr>
          <a:solidFill>
            <a:schemeClr val="accent3"/>
          </a:solidFill>
          <a:ln w="25400">
            <a:solidFill>
              <a:schemeClr val="lt1"/>
            </a:solidFill>
          </a:ln>
          <a:effectLst/>
          <a:sp3d contourW="25400">
            <a:contourClr>
              <a:schemeClr val="lt1"/>
            </a:contourClr>
          </a:sp3d>
        </c:spPr>
      </c:pivotFmt>
      <c:pivotFmt>
        <c:idx val="5"/>
        <c:spPr>
          <a:solidFill>
            <a:schemeClr val="accent4"/>
          </a:solidFill>
          <a:ln w="25400">
            <a:solidFill>
              <a:schemeClr val="lt1"/>
            </a:solidFill>
          </a:ln>
          <a:effectLst/>
          <a:sp3d contourW="25400">
            <a:contourClr>
              <a:schemeClr val="lt1"/>
            </a:contourClr>
          </a:sp3d>
        </c:spPr>
      </c:pivotFmt>
      <c:pivotFmt>
        <c:idx val="6"/>
        <c:spPr>
          <a:solidFill>
            <a:schemeClr val="accent1"/>
          </a:solidFill>
          <a:ln w="25400">
            <a:solidFill>
              <a:schemeClr val="lt1"/>
            </a:solidFill>
          </a:ln>
          <a:effectLst/>
          <a:sp3d contourW="25400">
            <a:contourClr>
              <a:schemeClr val="lt1"/>
            </a:contourClr>
          </a:sp3d>
        </c:spPr>
        <c:marker>
          <c:symbol val="none"/>
        </c:marker>
        <c:dLbl>
          <c:idx val="0"/>
          <c:delete val="1"/>
          <c:extLst xmlns:c16r2="http://schemas.microsoft.com/office/drawing/2015/06/chart">
            <c:ext xmlns:c15="http://schemas.microsoft.com/office/drawing/2012/chart" uri="{CE6537A1-D6FC-4f65-9D91-7224C49458BB}"/>
          </c:extLst>
        </c:dLbl>
      </c:pivotFmt>
      <c:pivotFmt>
        <c:idx val="7"/>
        <c:spPr>
          <a:solidFill>
            <a:schemeClr val="accent1"/>
          </a:solidFill>
          <a:ln w="25400">
            <a:solidFill>
              <a:schemeClr val="lt1"/>
            </a:solidFill>
          </a:ln>
          <a:effectLst/>
          <a:sp3d contourW="25400">
            <a:contourClr>
              <a:schemeClr val="lt1"/>
            </a:contourClr>
          </a:sp3d>
        </c:spPr>
      </c:pivotFmt>
      <c:pivotFmt>
        <c:idx val="8"/>
        <c:spPr>
          <a:solidFill>
            <a:schemeClr val="accent2"/>
          </a:solidFill>
          <a:ln w="25400">
            <a:solidFill>
              <a:schemeClr val="lt1"/>
            </a:solidFill>
          </a:ln>
          <a:effectLst/>
          <a:sp3d contourW="25400">
            <a:contourClr>
              <a:schemeClr val="lt1"/>
            </a:contourClr>
          </a:sp3d>
        </c:spPr>
      </c:pivotFmt>
      <c:pivotFmt>
        <c:idx val="9"/>
        <c:spPr>
          <a:solidFill>
            <a:schemeClr val="accent3"/>
          </a:solidFill>
          <a:ln w="25400">
            <a:solidFill>
              <a:schemeClr val="lt1"/>
            </a:solidFill>
          </a:ln>
          <a:effectLst/>
          <a:sp3d contourW="25400">
            <a:contourClr>
              <a:schemeClr val="lt1"/>
            </a:contourClr>
          </a:sp3d>
        </c:spPr>
      </c:pivotFmt>
      <c:pivotFmt>
        <c:idx val="10"/>
        <c:spPr>
          <a:solidFill>
            <a:schemeClr val="accent4"/>
          </a:solidFill>
          <a:ln w="25400">
            <a:solidFill>
              <a:schemeClr val="lt1"/>
            </a:solidFill>
          </a:ln>
          <a:effectLst/>
          <a:sp3d contourW="25400">
            <a:contourClr>
              <a:schemeClr val="lt1"/>
            </a:contourClr>
          </a:sp3d>
        </c:spPr>
      </c:pivotFmt>
    </c:pivotFmts>
    <c:view3D>
      <c:rotX val="30"/>
      <c:rotY val="0"/>
      <c:depthPercent val="100"/>
      <c:rAngAx val="0"/>
      <c:perspective val="3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v>Total</c:v>
          </c:tx>
          <c:dPt>
            <c:idx val="0"/>
            <c:bubble3D val="0"/>
            <c:spPr>
              <a:solidFill>
                <a:schemeClr val="accent1"/>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8FB8-4008-886D-21CE5B8E2977}"/>
              </c:ext>
            </c:extLst>
          </c:dPt>
          <c:dPt>
            <c:idx val="1"/>
            <c:bubble3D val="0"/>
            <c:spPr>
              <a:solidFill>
                <a:schemeClr val="accent2"/>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8FB8-4008-886D-21CE5B8E2977}"/>
              </c:ext>
            </c:extLst>
          </c:dPt>
          <c:dPt>
            <c:idx val="2"/>
            <c:bubble3D val="0"/>
            <c:spPr>
              <a:solidFill>
                <a:schemeClr val="accent3"/>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8FB8-4008-886D-21CE5B8E2977}"/>
              </c:ext>
            </c:extLst>
          </c:dPt>
          <c:dPt>
            <c:idx val="3"/>
            <c:bubble3D val="0"/>
            <c:spPr>
              <a:solidFill>
                <a:schemeClr val="accent4"/>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7-8FB8-4008-886D-21CE5B8E2977}"/>
              </c:ext>
            </c:extLst>
          </c:dPt>
          <c:cat>
            <c:strLit>
              <c:ptCount val="4"/>
              <c:pt idx="0">
                <c:v>a. sub 18 ani</c:v>
              </c:pt>
              <c:pt idx="1">
                <c:v>b. 18 – 25</c:v>
              </c:pt>
              <c:pt idx="2">
                <c:v>c. 25 – 50</c:v>
              </c:pt>
              <c:pt idx="3">
                <c:v>d. peste 50</c:v>
              </c:pt>
            </c:strLit>
          </c:cat>
          <c:val>
            <c:numLit>
              <c:formatCode>General</c:formatCode>
              <c:ptCount val="4"/>
              <c:pt idx="0">
                <c:v>105</c:v>
              </c:pt>
              <c:pt idx="1">
                <c:v>58</c:v>
              </c:pt>
              <c:pt idx="2">
                <c:v>12</c:v>
              </c:pt>
              <c:pt idx="3">
                <c:v>7</c:v>
              </c:pt>
            </c:numLit>
          </c:val>
          <c:extLst xmlns:c16r2="http://schemas.microsoft.com/office/drawing/2015/06/chart">
            <c:ext xmlns:c16="http://schemas.microsoft.com/office/drawing/2014/chart" uri="{C3380CC4-5D6E-409C-BE32-E72D297353CC}">
              <c16:uniqueId val="{00000008-8FB8-4008-886D-21CE5B8E2977}"/>
            </c:ext>
          </c:extLst>
        </c:ser>
        <c:dLbls>
          <c:showLegendKey val="0"/>
          <c:showVal val="0"/>
          <c:showCatName val="0"/>
          <c:showSerName val="0"/>
          <c:showPercent val="0"/>
          <c:showBubbleSize val="0"/>
          <c:showLeaderLines val="0"/>
        </c:dLbls>
      </c:pie3D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extLst xmlns:c16r2="http://schemas.microsoft.com/office/drawing/2015/06/chart"/>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solidFill>
            <a:schemeClr val="accent1"/>
          </a:solidFill>
          <a:ln w="25400">
            <a:solidFill>
              <a:schemeClr val="lt1"/>
            </a:solidFill>
          </a:ln>
          <a:effectLst/>
          <a:sp3d contourW="25400">
            <a:contourClr>
              <a:schemeClr val="lt1"/>
            </a:contourClr>
          </a:sp3d>
        </c:spPr>
        <c:marker>
          <c:symbol val="none"/>
        </c:marker>
        <c:dLbl>
          <c:idx val="0"/>
          <c:delete val="1"/>
          <c:extLst xmlns:c16r2="http://schemas.microsoft.com/office/drawing/2015/06/chart">
            <c:ext xmlns:c15="http://schemas.microsoft.com/office/drawing/2012/chart" uri="{CE6537A1-D6FC-4f65-9D91-7224C49458BB}"/>
          </c:extLst>
        </c:dLbl>
      </c:pivotFmt>
      <c:pivotFmt>
        <c:idx val="1"/>
        <c:spPr>
          <a:solidFill>
            <a:schemeClr val="accent1"/>
          </a:solidFill>
          <a:ln w="25400">
            <a:solidFill>
              <a:schemeClr val="lt1"/>
            </a:solidFill>
          </a:ln>
          <a:effectLst/>
          <a:sp3d contourW="25400">
            <a:contourClr>
              <a:schemeClr val="lt1"/>
            </a:contourClr>
          </a:sp3d>
        </c:spPr>
        <c:marker>
          <c:symbol val="none"/>
        </c:marker>
        <c:dLbl>
          <c:idx val="0"/>
          <c:delete val="1"/>
          <c:extLst xmlns:c16r2="http://schemas.microsoft.com/office/drawing/2015/06/chart">
            <c:ext xmlns:c15="http://schemas.microsoft.com/office/drawing/2012/chart" uri="{CE6537A1-D6FC-4f65-9D91-7224C49458BB}"/>
          </c:extLst>
        </c:dLbl>
      </c:pivotFmt>
      <c:pivotFmt>
        <c:idx val="2"/>
        <c:spPr>
          <a:solidFill>
            <a:schemeClr val="accent1"/>
          </a:solidFill>
          <a:ln w="25400">
            <a:solidFill>
              <a:schemeClr val="lt1"/>
            </a:solidFill>
          </a:ln>
          <a:effectLst/>
          <a:sp3d contourW="25400">
            <a:contourClr>
              <a:schemeClr val="lt1"/>
            </a:contourClr>
          </a:sp3d>
        </c:spPr>
      </c:pivotFmt>
      <c:pivotFmt>
        <c:idx val="3"/>
        <c:spPr>
          <a:solidFill>
            <a:schemeClr val="accent2"/>
          </a:solidFill>
          <a:ln w="25400">
            <a:solidFill>
              <a:schemeClr val="lt1"/>
            </a:solidFill>
          </a:ln>
          <a:effectLst/>
          <a:sp3d contourW="25400">
            <a:contourClr>
              <a:schemeClr val="lt1"/>
            </a:contourClr>
          </a:sp3d>
        </c:spPr>
      </c:pivotFmt>
      <c:pivotFmt>
        <c:idx val="4"/>
        <c:spPr>
          <a:solidFill>
            <a:schemeClr val="accent1"/>
          </a:solidFill>
          <a:ln w="25400">
            <a:solidFill>
              <a:schemeClr val="lt1"/>
            </a:solidFill>
          </a:ln>
          <a:effectLst/>
          <a:sp3d contourW="25400">
            <a:contourClr>
              <a:schemeClr val="lt1"/>
            </a:contourClr>
          </a:sp3d>
        </c:spPr>
        <c:marker>
          <c:symbol val="none"/>
        </c:marker>
        <c:dLbl>
          <c:idx val="0"/>
          <c:delete val="1"/>
          <c:extLst xmlns:c16r2="http://schemas.microsoft.com/office/drawing/2015/06/chart">
            <c:ext xmlns:c15="http://schemas.microsoft.com/office/drawing/2012/chart" uri="{CE6537A1-D6FC-4f65-9D91-7224C49458BB}"/>
          </c:extLst>
        </c:dLbl>
      </c:pivotFmt>
      <c:pivotFmt>
        <c:idx val="5"/>
        <c:spPr>
          <a:solidFill>
            <a:schemeClr val="accent1"/>
          </a:solidFill>
          <a:ln w="25400">
            <a:solidFill>
              <a:schemeClr val="lt1"/>
            </a:solidFill>
          </a:ln>
          <a:effectLst/>
          <a:sp3d contourW="25400">
            <a:contourClr>
              <a:schemeClr val="lt1"/>
            </a:contourClr>
          </a:sp3d>
        </c:spPr>
      </c:pivotFmt>
      <c:pivotFmt>
        <c:idx val="6"/>
        <c:spPr>
          <a:solidFill>
            <a:schemeClr val="accent2"/>
          </a:solidFill>
          <a:ln w="25400">
            <a:solidFill>
              <a:schemeClr val="lt1"/>
            </a:solidFill>
          </a:ln>
          <a:effectLst/>
          <a:sp3d contourW="25400">
            <a:contourClr>
              <a:schemeClr val="lt1"/>
            </a:contourClr>
          </a:sp3d>
        </c:spPr>
      </c:pivotFmt>
    </c:pivotFmts>
    <c:view3D>
      <c:rotX val="30"/>
      <c:rotY val="0"/>
      <c:depthPercent val="100"/>
      <c:rAngAx val="0"/>
      <c:perspective val="3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v>Total</c:v>
          </c:tx>
          <c:dPt>
            <c:idx val="0"/>
            <c:bubble3D val="0"/>
            <c:spPr>
              <a:solidFill>
                <a:schemeClr val="accent1"/>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4771-4AC9-9479-40C5E0CBEFD0}"/>
              </c:ext>
            </c:extLst>
          </c:dPt>
          <c:dPt>
            <c:idx val="1"/>
            <c:bubble3D val="0"/>
            <c:spPr>
              <a:solidFill>
                <a:schemeClr val="accent2"/>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4771-4AC9-9479-40C5E0CBEFD0}"/>
              </c:ext>
            </c:extLst>
          </c:dPt>
          <c:cat>
            <c:strLit>
              <c:ptCount val="2"/>
              <c:pt idx="0">
                <c:v>a. feminin</c:v>
              </c:pt>
              <c:pt idx="1">
                <c:v>b. masculin</c:v>
              </c:pt>
            </c:strLit>
          </c:cat>
          <c:val>
            <c:numLit>
              <c:formatCode>General</c:formatCode>
              <c:ptCount val="2"/>
              <c:pt idx="0">
                <c:v>104</c:v>
              </c:pt>
              <c:pt idx="1">
                <c:v>78</c:v>
              </c:pt>
            </c:numLit>
          </c:val>
          <c:extLst xmlns:c16r2="http://schemas.microsoft.com/office/drawing/2015/06/chart">
            <c:ext xmlns:c16="http://schemas.microsoft.com/office/drawing/2014/chart" uri="{C3380CC4-5D6E-409C-BE32-E72D297353CC}">
              <c16:uniqueId val="{00000004-4771-4AC9-9479-40C5E0CBEFD0}"/>
            </c:ext>
          </c:extLst>
        </c:ser>
        <c:dLbls>
          <c:showLegendKey val="0"/>
          <c:showVal val="0"/>
          <c:showCatName val="0"/>
          <c:showSerName val="0"/>
          <c:showPercent val="0"/>
          <c:showBubbleSize val="0"/>
          <c:showLeaderLines val="0"/>
        </c:dLbls>
      </c:pie3D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extLst xmlns:c16r2="http://schemas.microsoft.com/office/drawing/2015/06/char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609598</xdr:colOff>
      <xdr:row>34</xdr:row>
      <xdr:rowOff>4762</xdr:rowOff>
    </xdr:from>
    <xdr:to>
      <xdr:col>15</xdr:col>
      <xdr:colOff>514349</xdr:colOff>
      <xdr:row>40</xdr:row>
      <xdr:rowOff>0</xdr:rowOff>
    </xdr:to>
    <xdr:graphicFrame macro="">
      <xdr:nvGraphicFramePr>
        <xdr:cNvPr id="2" name="Chart 1">
          <a:extLst>
            <a:ext uri="{FF2B5EF4-FFF2-40B4-BE49-F238E27FC236}">
              <a16:creationId xmlns="" xmlns:a16="http://schemas.microsoft.com/office/drawing/2014/main" id="{47F70B04-38DF-69B3-4041-D4E40C19892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19049</xdr:colOff>
      <xdr:row>43</xdr:row>
      <xdr:rowOff>14284</xdr:rowOff>
    </xdr:from>
    <xdr:to>
      <xdr:col>15</xdr:col>
      <xdr:colOff>514350</xdr:colOff>
      <xdr:row>157</xdr:row>
      <xdr:rowOff>85725</xdr:rowOff>
    </xdr:to>
    <xdr:graphicFrame macro="">
      <xdr:nvGraphicFramePr>
        <xdr:cNvPr id="3" name="Chart 2">
          <a:extLst>
            <a:ext uri="{FF2B5EF4-FFF2-40B4-BE49-F238E27FC236}">
              <a16:creationId xmlns="" xmlns:a16="http://schemas.microsoft.com/office/drawing/2014/main" id="{3793122F-FBD1-6B0A-3A27-5268F6A3051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159</xdr:row>
      <xdr:rowOff>42862</xdr:rowOff>
    </xdr:from>
    <xdr:to>
      <xdr:col>13</xdr:col>
      <xdr:colOff>323850</xdr:colOff>
      <xdr:row>164</xdr:row>
      <xdr:rowOff>190500</xdr:rowOff>
    </xdr:to>
    <xdr:graphicFrame macro="">
      <xdr:nvGraphicFramePr>
        <xdr:cNvPr id="4" name="Chart 3">
          <a:extLst>
            <a:ext uri="{FF2B5EF4-FFF2-40B4-BE49-F238E27FC236}">
              <a16:creationId xmlns="" xmlns:a16="http://schemas.microsoft.com/office/drawing/2014/main" id="{43BEF62D-4AE3-90D2-F310-3D6678F8F91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19049</xdr:colOff>
      <xdr:row>166</xdr:row>
      <xdr:rowOff>80962</xdr:rowOff>
    </xdr:from>
    <xdr:to>
      <xdr:col>14</xdr:col>
      <xdr:colOff>571499</xdr:colOff>
      <xdr:row>172</xdr:row>
      <xdr:rowOff>47625</xdr:rowOff>
    </xdr:to>
    <xdr:graphicFrame macro="">
      <xdr:nvGraphicFramePr>
        <xdr:cNvPr id="5" name="Chart 4">
          <a:extLst>
            <a:ext uri="{FF2B5EF4-FFF2-40B4-BE49-F238E27FC236}">
              <a16:creationId xmlns="" xmlns:a16="http://schemas.microsoft.com/office/drawing/2014/main" id="{B4D2E142-0DFE-C13C-0F9F-2CD86A6370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19050</xdr:colOff>
      <xdr:row>174</xdr:row>
      <xdr:rowOff>166687</xdr:rowOff>
    </xdr:from>
    <xdr:to>
      <xdr:col>13</xdr:col>
      <xdr:colOff>304800</xdr:colOff>
      <xdr:row>181</xdr:row>
      <xdr:rowOff>161925</xdr:rowOff>
    </xdr:to>
    <xdr:graphicFrame macro="">
      <xdr:nvGraphicFramePr>
        <xdr:cNvPr id="6" name="Chart 5">
          <a:extLst>
            <a:ext uri="{FF2B5EF4-FFF2-40B4-BE49-F238E27FC236}">
              <a16:creationId xmlns="" xmlns:a16="http://schemas.microsoft.com/office/drawing/2014/main" id="{DFB732E2-F93A-906B-08F9-C2D4AC7AA1C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9525</xdr:colOff>
      <xdr:row>184</xdr:row>
      <xdr:rowOff>4762</xdr:rowOff>
    </xdr:from>
    <xdr:to>
      <xdr:col>15</xdr:col>
      <xdr:colOff>57150</xdr:colOff>
      <xdr:row>193</xdr:row>
      <xdr:rowOff>114300</xdr:rowOff>
    </xdr:to>
    <xdr:graphicFrame macro="">
      <xdr:nvGraphicFramePr>
        <xdr:cNvPr id="7" name="Chart 6">
          <a:extLst>
            <a:ext uri="{FF2B5EF4-FFF2-40B4-BE49-F238E27FC236}">
              <a16:creationId xmlns="" xmlns:a16="http://schemas.microsoft.com/office/drawing/2014/main" id="{A764B9CB-C257-5D98-AF8D-AC00E07866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609597</xdr:colOff>
      <xdr:row>195</xdr:row>
      <xdr:rowOff>185734</xdr:rowOff>
    </xdr:from>
    <xdr:to>
      <xdr:col>16</xdr:col>
      <xdr:colOff>104775</xdr:colOff>
      <xdr:row>316</xdr:row>
      <xdr:rowOff>95251</xdr:rowOff>
    </xdr:to>
    <xdr:graphicFrame macro="">
      <xdr:nvGraphicFramePr>
        <xdr:cNvPr id="8" name="Chart 7">
          <a:extLst>
            <a:ext uri="{FF2B5EF4-FFF2-40B4-BE49-F238E27FC236}">
              <a16:creationId xmlns="" xmlns:a16="http://schemas.microsoft.com/office/drawing/2014/main" id="{7B735A65-45FB-5013-4D9D-AB6220B4C25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600075</xdr:colOff>
      <xdr:row>0</xdr:row>
      <xdr:rowOff>190500</xdr:rowOff>
    </xdr:from>
    <xdr:to>
      <xdr:col>14</xdr:col>
      <xdr:colOff>314325</xdr:colOff>
      <xdr:row>9</xdr:row>
      <xdr:rowOff>104775</xdr:rowOff>
    </xdr:to>
    <xdr:graphicFrame macro="">
      <xdr:nvGraphicFramePr>
        <xdr:cNvPr id="13" name="Chart 12">
          <a:extLst>
            <a:ext uri="{FF2B5EF4-FFF2-40B4-BE49-F238E27FC236}">
              <a16:creationId xmlns="" xmlns:a16="http://schemas.microsoft.com/office/drawing/2014/main" id="{E2E0CF8B-33C1-4D83-8081-0B672C962F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9525</xdr:colOff>
      <xdr:row>10</xdr:row>
      <xdr:rowOff>0</xdr:rowOff>
    </xdr:from>
    <xdr:to>
      <xdr:col>14</xdr:col>
      <xdr:colOff>352426</xdr:colOff>
      <xdr:row>17</xdr:row>
      <xdr:rowOff>128589</xdr:rowOff>
    </xdr:to>
    <xdr:graphicFrame macro="">
      <xdr:nvGraphicFramePr>
        <xdr:cNvPr id="15" name="Chart 14">
          <a:extLst>
            <a:ext uri="{FF2B5EF4-FFF2-40B4-BE49-F238E27FC236}">
              <a16:creationId xmlns="" xmlns:a16="http://schemas.microsoft.com/office/drawing/2014/main" id="{A3DC8B68-A760-44F1-A06E-BB68B1D2AD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0</xdr:colOff>
      <xdr:row>20</xdr:row>
      <xdr:rowOff>171450</xdr:rowOff>
    </xdr:from>
    <xdr:to>
      <xdr:col>14</xdr:col>
      <xdr:colOff>57150</xdr:colOff>
      <xdr:row>31</xdr:row>
      <xdr:rowOff>4763</xdr:rowOff>
    </xdr:to>
    <xdr:graphicFrame macro="">
      <xdr:nvGraphicFramePr>
        <xdr:cNvPr id="16" name="Chart 15">
          <a:extLst>
            <a:ext uri="{FF2B5EF4-FFF2-40B4-BE49-F238E27FC236}">
              <a16:creationId xmlns="" xmlns:a16="http://schemas.microsoft.com/office/drawing/2014/main" id="{61A4E772-2F54-459D-AF0B-7872F2A18E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Georgiana Iordache" refreshedDate="44704.551865740737" createdVersion="7" refreshedVersion="7" minRefreshableVersion="3" recordCount="182">
  <cacheSource type="worksheet">
    <worksheetSource ref="B1:K183" sheet="Sheet1"/>
  </cacheSource>
  <cacheFields count="10">
    <cacheField name="1. Vârsta" numFmtId="0">
      <sharedItems/>
    </cacheField>
    <cacheField name="2. Sexul" numFmtId="0">
      <sharedItems/>
    </cacheField>
    <cacheField name="3. Nivelul de studii" numFmtId="0">
      <sharedItems/>
    </cacheField>
    <cacheField name="4. În opinia dumneavoastră, cine produce cea mai mare risipă alimentară ? *(alegeţi o singură variantă care consideraţi că se află pe primul loc la risipa alimentară)." numFmtId="0">
      <sharedItems count="4">
        <s v="b. oamenii/populaţia"/>
        <s v="a. industria alimentară"/>
        <s v="c. agricultura"/>
        <s v="Supermarketurile, Hypermarket urile"/>
      </sharedItems>
    </cacheField>
    <cacheField name="5. Ce alimente ati observat că se aruncă cel mai mult acasă la voi ?Exemple :" numFmtId="0">
      <sharedItems count="113">
        <s v="resturi de mancare gatita si din cea preparata si cumparata din supermarketuri"/>
        <s v="Alimentele stricate"/>
        <s v="Ciorba, tocăniță, pește"/>
        <s v="resturile de mâncare"/>
        <s v="Produsele de panificație"/>
        <s v="Cereals,paste"/>
        <s v="Resturi de alimente"/>
        <s v="Pâinea, tocăniță etc"/>
        <s v="La mine acasa nu se arunca daca ramane ceva prin frigider se da la caine"/>
        <s v="Pâinea"/>
        <s v="Ciorba"/>
        <s v="Painea după ce se strica"/>
        <s v="Mancarea făcută in exces"/>
        <s v="Mancare in exces"/>
        <s v="."/>
        <s v="Carnea stricata _x000a_"/>
        <s v="fructe expirate (banane)"/>
        <s v="Ciorbă"/>
        <s v="Hârtie"/>
        <s v="conserve , pungi plastic"/>
        <s v="paine"/>
        <s v="paine, legume"/>
        <s v="nu știu"/>
        <s v="Ambalaje/ peturi"/>
        <s v="-"/>
        <s v="Legume"/>
        <s v="mancarea gatita"/>
        <s v="Pâine"/>
        <s v="Legume si fructe"/>
        <s v=","/>
        <s v="Pâine, carne"/>
        <s v="produse de panificație"/>
        <s v="Carnea"/>
        <s v="Plastic"/>
        <s v="Laptele"/>
        <s v="nu arunc alimente ..."/>
        <s v="Noi incercam pe cat posibil sa nu facem risipa"/>
        <s v="Fructele"/>
        <s v="Painea"/>
        <s v="Carton,bidoane,hârtie"/>
        <s v="Mezeluri."/>
        <s v="Cartofii"/>
        <s v="oua"/>
        <s v="carne"/>
        <s v="painea si legumele"/>
        <s v="Aproape orice"/>
        <s v="Lactatele"/>
        <s v="Fructe,legume"/>
        <s v="fructe, legume"/>
        <s v="Nu prea aruncam"/>
        <s v="Orice"/>
        <s v="Fructe, iaurturi, mancare gatita, carnea"/>
        <s v="Mancarea"/>
        <s v="Fructe"/>
        <s v="Mâncare gatita in cantități mari gen ciorbe, tocanite"/>
        <s v="Nimic"/>
        <s v="Mâncarea gătită"/>
        <s v="Alimentele care se arunca sunt,de obicei,cele care s au stricat si nu mai pot fi mancate._x000a__x000a_(din cauza excesului de alimente cumpărate)"/>
        <s v="Ambalaje"/>
        <s v="legumele"/>
        <s v="La mine acasa se cumpara cat este nevoie si nu se arunca alimente."/>
        <s v="Paine, lapte,"/>
        <s v="Mâncarea gatita"/>
        <s v="mancarea gătită"/>
        <s v="Lactate"/>
        <s v="Ulei"/>
        <s v="Ciorba, mezeluri"/>
        <s v="Mâncarea"/>
        <s v="Legume, lactate"/>
        <s v="Mâncarea gatita care nu o mai mănâncă nimen"/>
        <s v="Păi de exemplu,Pastele , Borşul , pireul, tocănița de cartofi, varza fiartă, dulciurile"/>
        <s v="Iaurturile, în general cele care au termen de valabilitate scurt"/>
        <s v="Nu se arunca"/>
        <s v="Mâncare gatita, ce ramane _x000a_"/>
        <s v="Alimentele ce nu au o perioada lunga de utilizare ."/>
        <s v="Pâinea, manacare pregătită care nu se mai mănâncă, etc."/>
        <s v="Mâncarea gătită, legumele"/>
        <s v="Fructe, legume,lapte"/>
        <s v="..."/>
        <s v="Mâncarea precum cea gătită mai ales de sărbători"/>
        <s v="Mancare gatita, legume"/>
        <s v="Carne_x000a_"/>
        <s v="Preparate lichide"/>
        <s v="Resturi de fructe sau legume"/>
        <s v="Conserve"/>
        <s v="Lapte, carne"/>
        <s v="Carne , pâine"/>
        <s v="Mâncare preparata rămasă neconsumata."/>
        <s v="Pateuri, pâine, legume"/>
        <s v="Nu stiu"/>
        <s v="Pateu , salam,cașcaval,rosi,"/>
        <s v="Painea, mancare gatita"/>
        <s v="Lapte, făină, mălai"/>
        <s v="Resturi de mâncare gătită"/>
        <s v="Nu există exemple."/>
        <s v="Pâinea , lactate"/>
        <s v="Ulei, salată, borș, etc"/>
        <s v="Lactate, legume, fructe, carne"/>
        <s v="Cartofi prăjiți, borș..."/>
        <s v="Alimente uscate"/>
        <s v="Conservele, alimentele din produse animale"/>
        <s v="Pâinea, lactatele, mezelurile expirate"/>
        <s v="Salata"/>
        <s v="Carne pâine"/>
        <s v="Legume, fructe, paine"/>
        <s v="uc"/>
        <s v="Nu se aruncă alimente"/>
        <s v="Carne de sarbatori"/>
        <s v="Nu se aruncă_x000a_"/>
        <s v="Branzeturi"/>
        <s v="Pâine, pate, brânză, carne(foarte rar)"/>
        <s v="Cărnuri"/>
        <s v="apa"/>
      </sharedItems>
    </cacheField>
    <cacheField name="6. Care credeti că sunt motivele risipei alimentare ?" numFmtId="0">
      <sharedItems count="3">
        <s v="a. cumpărăm mai mult decât avem nevoie"/>
        <s v="b. plecăm nemâncaţi la cumpărături"/>
        <s v="c. suntem atraşi de reduceri /oferte la diferite produse"/>
      </sharedItems>
    </cacheField>
    <cacheField name="7. Când sunteţi la cumpărături, aţi observat că aveţi tendinţa de a cumpăra impulsiv, nu pentru că aţi avea nevoie, în mod real, de toate produsele cumpărate?" numFmtId="0">
      <sharedItems count="3">
        <s v="a. da"/>
        <s v="b. nu"/>
        <s v="Uneori"/>
      </sharedItems>
    </cacheField>
    <cacheField name="8. Obişnuiţi să faceţi o listă de cumpărături pentru a evita să achiziţionaţi produse de care nu aveţi nevoie ?" numFmtId="0">
      <sharedItems count="5">
        <s v="a. da"/>
        <s v="b. nu"/>
        <s v="Rareori"/>
        <s v="Nu chiar"/>
        <s v="Câteodată"/>
      </sharedItems>
    </cacheField>
    <cacheField name="9. Credeţi că există o latură psihologică a cumpărăturilor ? Cumpărăm mai mult pentru a acoperi goluri emoţionale ?" numFmtId="0">
      <sharedItems count="8">
        <s v="a. da"/>
        <s v="Nu știu"/>
        <s v="b. nu"/>
        <s v="Nu stiu"/>
        <s v="probabil"/>
        <s v="posibil"/>
        <s v="nu prea 😕"/>
        <s v="Poate"/>
      </sharedItems>
    </cacheField>
    <cacheField name="10. Dacă aţi avea putere de decizie, ce măsură/măsuri aţi propune pentru reducerea risipei alimentare ?" numFmtId="0">
      <sharedItems containsBlank="1" count="144" longText="1">
        <s v="Educatie alimentara sanatoasa"/>
        <s v="Da,pentru că alimentele sunt importante pentru viața noastră zilnica"/>
        <s v="Resturile de mâncare sa se doneze celor nevoiași."/>
        <s v="da"/>
        <s v="Punerea unui număr de produse de persoană"/>
        <s v="A impune un set de reguli"/>
        <s v="Sa cumparam doar strictul necesar de alimente"/>
        <s v="Să dăm la cei săraci și care au nevoie"/>
        <s v="Nu am nici-o idee"/>
        <s v="AS PUNE MAI PUȚINE ALIMENTE IN MAGAZINE"/>
        <s v="Mai puțină mâncare produsa"/>
        <s v="."/>
        <s v="Sa existe o limita de alimente pe care o persoana le poate cumpăra în funcție de situația lui familiala și nu numai"/>
        <s v="Sa nu mai cumpărăm alimente în plus_x000a_Mancarea care rămâne sa o dam la animale pentru a nu se arunca_x000a_"/>
        <s v="Sa cumpărăm strictul necesar si eventual o pofta"/>
        <s v="Sa se faca cumparaturi doar la nevoie"/>
        <s v="Sa avem o limita de achiziționare la unele produse"/>
        <s v="Mâncarea care nu o mai putem manca sa o dam la altcineva sau la animale."/>
        <s v="Sa tinem mancarea ascunsa de public un timp ,pentru ca toti oameni sa vada cat de mult inseamna mancarea si sa nu o risipeasca ."/>
        <s v="nu stiu"/>
        <s v="Diete"/>
        <s v="Dieta"/>
        <s v="-"/>
        <s v="Niște amende de mediu"/>
        <s v="donarea de catre supermarketuri a alimentelor care se apropie de data de expirare"/>
        <s v="nimic"/>
        <s v="Sa reciclam mancarea"/>
        <s v="Fiecare persoana ar trebui sa vina cu o lista care presupune minimul de nevoi de care este necesar pentru fiecare membru al familiei."/>
        <s v="Nu știu"/>
        <s v="cumparati/gatiti/comandati mai putin incat sa nu mai fie nevoie ca mancarea sa fie aruncata"/>
        <s v="Sa cumpărăm puțin si des pentru a gestiona mai bine alimentele"/>
        <s v="Încercarea de a folosii resturile alimentare pentru compost"/>
        <s v="Nu am idee acum"/>
        <s v="Sa cumpărăm atât cât avem nevoie"/>
        <s v="scumpirea produselor"/>
        <s v="sa cumpărăm strictul necesar"/>
        <s v="Cumpărarea doar de produsele de care avem nevoie"/>
        <s v="Să se cumpere mai puțin"/>
        <s v="fiecare om să aibă dreptul să ia respectivul aliment de maxim 3 ori și depinzând și de greutate, cu cât e mai mare cu atât îl poți lua de mai puțin de 3 ori."/>
        <s v="Să cumpărăm cat avem nevoie ,in cazul in care cumpărăm mai mult ,sa pastram produsele în condiții bune,pentru a le dona celor sărmani"/>
        <s v="Trevuie gandita o lista; cum si cat consumi din acea lista"/>
        <s v="As propune sa nu mai cumparam excesiv alimente pe care nu le vom consuma."/>
        <s v="Analiza mai detaliată asupra produselor și modului de a le consuma"/>
        <s v="sa ne cumpărăm cat avem nevoie"/>
        <s v="Lista de cumpărături înainte de a pleca de-acasă"/>
        <s v="As pune, indiferent de principii, rationalizarea alimentelor."/>
        <s v="Un minimum la cunparerea produselor"/>
        <s v="Da-ti si la cei saraci"/>
        <s v="O limită de cumpăraturi._x000a_"/>
        <s v="reciclarea produselor nefolosite"/>
        <s v="sa facem o lista cu maniul din fiecare zi si sa dozam cand facem mancare"/>
        <s v="Reducerea risipei"/>
        <m/>
        <s v="Educarea și conștientizarea in in ceea ce privește risipa alimentelor"/>
        <s v="Încurajarea reciclarii."/>
        <s v="Sa cumpărăm mai putin"/>
        <s v="Luam cat avem nevoie"/>
        <s v="Sa ne controlam poftele"/>
        <s v="Cumpararea strictului necesar familiei"/>
        <s v="Strictețe la cumpărături"/>
        <s v="A nu se mai cumpăra impulsiv, și folosirea alimentelor pe care le cumpărăm."/>
        <s v="In cazul in care cineva cumpără multe alimente sa justifice de ce"/>
        <s v="Magazinele mari sa doneze produsele in prag de expirare (unor centre de ajutor socialspre exemplu) in loc de a le casa imediat sau in loc de a le arunca la groapa de gunoi. Este bine cunoscut faptul ca persoanele din zonele defavorizate fac &quot;dumpster diving&quot; si se străduiesc sa recupereze orice se poate recupera. Ca exemplu divagat de la subiect, am dorit sa cumpăr niște flori la ghiveci din Kaufland, eram dispusa sa achit prețul integral deși se aflau într-o stare deplorabila și mi-a fost respinsa cererea pe motiv ca absolut tot ce nu se mai pretează la vânzare, se casează"/>
        <s v="Nuci una"/>
        <s v="Sa cumpărăm cat ne trebuie"/>
        <s v="Inventarea unor retete din alimentele care aproape au termenul de valabilitate spre sfârșit.Daruira alimentelor/mâncărurilor celor care au nevoie"/>
        <s v="Stăpânirea de sine"/>
        <s v="Sa se manance sanatos de fiecare data,iar resturile sa fie folosite(daca se poate).As propune noi retete inventive care sa contina partile nutritive(cojile de portocala,lamaie etc),astfel incat sa nu se produca risipa.In plus,as asigura cumpararea de alimente care o sa fie sigur folosite intr-un timp scurt.As constientiza populatia cu privire la alimente,avantajele lor(din pct de vedere nutritiv) dar si dezavantajele(din cauza excesului/alergiilor/bolilor)."/>
        <s v="de a cumpăra strictul necesar."/>
        <s v="Limitarea unor produse"/>
        <s v="lista de cumpărături obligatorie"/>
        <s v="Oamenii sa nu mai facă cumpărături in exces"/>
        <s v="Centre de colectare a alimentelor cu o perioada aproapiata de cea de expirare, pentru a fi folosite la hranirea animalelor din adaposturi."/>
        <s v="Totul tine de fiecare. Nu poti obliga pe cineva sa nu mai cumpere. Oamenii tb sa conștientizeze aceste lucruri."/>
        <s v="Mai multe coșuri de gunoaie"/>
        <s v="As fi mai cumpătata"/>
        <s v="sa cumparam cat credem ca mancam"/>
        <s v="Alimentele să fie date animalelor străzii."/>
        <s v="_"/>
        <s v="habar nu am"/>
        <s v="Cumpărarea produselor necesare"/>
        <s v="Donarea alimentelor de care nu avem nevoie si care sunt aproape de data expirării (nu expirate) unor oameni care sunt amărâți si nu au ce mânca"/>
        <s v="Sa se cumpere mai puțin"/>
        <s v="Luam doar ce trebuie"/>
        <s v="Aș lua o cantitate mai mica,mă refer la produse din carne , brânzeturi, ouă,bine acum depinde de fiecare cum le folosesc sau cum le depozitează,sau as face mâncare mai puțină,pt a fi mâncată."/>
        <s v="Sa nu mai cumpărăm mai mult decât avem nevoie"/>
        <s v="Lista de acasa"/>
        <s v="Păi 😘 să nu mănânce aşa mult să ii se facă rău"/>
        <s v="Informarea in masă a populației cu privire la problema risipei alimentare"/>
        <s v="Cred ca as face ceva cu produsele care expira în câteva zile...sa nu fie lăsate pe rafturi și apoi aruncate....sunt atatia nevoiasi"/>
        <s v="Risipa oricum se face in mod involuntar, cel mai bine ar fi sa dam mancarea unor oameni neajutorați decat s o aruncam de bună"/>
        <s v="Cumpărarea alimentelor necesare și în cantități reduse."/>
        <s v="...."/>
        <s v="Realizarea/cumpărarea cantitatii necesare de ingrediente /alimente si nu mai mult decat este necesar ;"/>
        <s v="Sa cumpărăm puțin și sa consumam ce cumparam"/>
        <s v="Publicarea unor reclame cu un mesaj ce ar influenta pozitiv cumparatorii ."/>
        <s v="As pune in fiecare cartier cosuri de gunoi separate ca sa arunce mancarea acolo si dupa ce se strang sa fie folosite in scopuri utile"/>
        <s v="Cumparam cat avem nevoie"/>
        <s v="Marirea preturilor la produsele ce sunt cumparate excesiv de majoritatea oamenilor"/>
        <s v="Să încercăm să nu cumpărăm ceea ce nu avem nevoie și să nu mai luăm alimente în exces."/>
        <s v="Niciuna, doar ca lumea sa se gandeasca mai mult la ce le este necesar si ce nu"/>
        <s v="..."/>
        <s v="Sa nu mai aruncam asa de mult și sa încercăm să le reinventam ceea ce am cumpărat"/>
        <s v="Rationalizarea unor alimente (ulei, zahar), sprijinirea bancilor alimentare, incurajarea populatiei sa doneze excesul de alimente(cantine sociale)"/>
        <s v="Ceea ce nu folosim,sa putem returna in maxim 2 zile si sa luam altceva de acei bani."/>
        <s v="Mai bine donăm alimentele decat sa le aruncăm."/>
        <s v="Propunerea mea puntru reducerea risipei alimentare este aceea de a cumpara alimentele si produsele necesare."/>
        <s v="În loc să aruncăm alimentele pe care nu le folosim mai bine le dăm la cineva."/>
        <s v="Să se cumpere strictul necesar și doar ce avem nevoie nu sa umplem coșurile cu alimente"/>
        <s v="As reduce accesul cumpărătorilor la mai mult de 13 bucăți din același aliment"/>
        <s v="Să nu mai luăm de ceea ce nu avem nevoie fiindcă le vom arunca"/>
        <s v="Fiecare să cumpere cât are nevoie . Nu mai mult deoarece mâncarea se va strica și se va risipi degeaba"/>
        <s v="Limitarea consumului"/>
        <s v="Să se folosească mai puține alimente la făcut mâncarea și pe lângă asta să nu se mai cumpere lucruri haotice și nefolositoare"/>
        <s v="Sa cumpărăm doar ce avem nevoie și cât avem nevoie"/>
        <s v="Så scădem preturile pentru a pute sa mance și săraci"/>
        <s v="Sa cumpărăm mai puțin"/>
        <s v="Sa cumpărăm cât avem nevoie"/>
        <s v="sa cumparam strict ce mancam"/>
        <s v="Sa cumpărăm atat cat avem nevoie"/>
        <s v="Activitatea de cumpărare sa fie făcută de fiecare data după analiza atat a regimului alimentar propriu și a familiei cât și cantitatea necesara zilnica."/>
        <s v="Cumpărarea într o cantitate mai mica"/>
        <s v="Nu aș avea"/>
        <s v="Mi-aș propune să stabilesc o listă doar cu alimentele necesare."/>
        <s v="Educarea oamenilor"/>
        <s v="Sa cumpărăm doar ce avem nevoie_x000a_Sa mergem cu lista de cumpărături etc_x000a_"/>
        <s v="Să știm să ne gestionam nevoile. Un curs online ar fi super"/>
        <s v="Nu trebuie cumpărat în exces"/>
        <s v="Fiecare persoana sa nu aiba voie sa intre in magazin fara o lista de cumparaturi, iar cosul sa fie in functie de cate alimente cumparam_x000a_Fara o aprobare la intrarae in magazin, de a cumpara ceea ce ai nevoie , sa nu ai voie sa intri in magazin_x000a_Toate alimentele sa fie sortate dupa termenul de expirare _x000a_Orice aliment in starea de expirare sa fie puse la reducere sau donate animalelor sarace, parasite. Iar pentru acesta sa fie angajari speciale ..."/>
        <s v="Educarea populației pentru a fi mult mai atentă să cumpere strict ce trebuie pentru a-și satisface nevoile, nu și ce se gândesc că le-ar mai plăcea sau că le-ar trebui cândva, mai ales în cazul alimentelor perisabile."/>
        <s v="Donare alimentele care au termenul de valabilitate aproape de scadentā."/>
        <s v="Raționalizarea anumitor alimente"/>
        <s v="Locuri amenajate, speciale, pentru a putea dona mancare"/>
        <s v="ce ma"/>
        <s v="Nu m am gândit, nu știu"/>
        <s v="Poate mult spus, dar a fi un sistem in romania care stie cat buget avem pentru a cumpara alimente pentru cat avem nevoie."/>
        <s v="Sa facem o lista de cumpărături"/>
        <s v="Educatie"/>
        <s v="Împușcați în cap ca pe vremea lui Hitler"/>
        <s v="Mâncarea rămasă sa fie data la un animal care n are ce manca sau unei persoane necăjite"/>
        <s v="Cumpărarea cu prudenta a alimente."/>
        <s v="Norma pe numarul de persoane ce locuiesc intr o casa"/>
        <s v="Un număr maxim de alimente pe cap de locuitor"/>
        <s v="programe educative în școală."/>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Georgiana Iordache" refreshedDate="44704.560743287038" createdVersion="7" refreshedVersion="7" minRefreshableVersion="3" recordCount="182">
  <cacheSource type="worksheet">
    <worksheetSource ref="A1:K183" sheet="Sheet1"/>
  </cacheSource>
  <cacheFields count="11">
    <cacheField name="Marcaj de timp" numFmtId="0">
      <sharedItems/>
    </cacheField>
    <cacheField name="1. Vârsta" numFmtId="0">
      <sharedItems count="4">
        <s v="d. peste 50"/>
        <s v="a. sub 18 ani"/>
        <s v="c. 25 – 50"/>
        <s v="b. 18 – 25"/>
      </sharedItems>
    </cacheField>
    <cacheField name="2. Sexul" numFmtId="0">
      <sharedItems count="2">
        <s v="a. feminin"/>
        <s v="b. masculin"/>
      </sharedItems>
    </cacheField>
    <cacheField name="3. Nivelul de studii" numFmtId="0">
      <sharedItems count="4">
        <s v="c. universitare"/>
        <s v="a. liceale"/>
        <s v="d. postuniversitare"/>
        <s v="b. postliceale"/>
      </sharedItems>
    </cacheField>
    <cacheField name="4. În opinia dumneavoastră, cine produce cea mai mare risipă alimentară ? *(alegeţi o singură variantă care consideraţi că se află pe primul loc la risipa alimentară)." numFmtId="0">
      <sharedItems/>
    </cacheField>
    <cacheField name="5. Ce alimente ati observat că se aruncă cel mai mult acasă la voi ?Exemple :" numFmtId="0">
      <sharedItems/>
    </cacheField>
    <cacheField name="6. Care credeti că sunt motivele risipei alimentare ?" numFmtId="0">
      <sharedItems/>
    </cacheField>
    <cacheField name="7. Când sunteţi la cumpărături, aţi observat că aveţi tendinţa de a cumpăra impulsiv, nu pentru că aţi avea nevoie, în mod real, de toate produsele cumpărate?" numFmtId="0">
      <sharedItems/>
    </cacheField>
    <cacheField name="8. Obişnuiţi să faceţi o listă de cumpărături pentru a evita să achiziţionaţi produse de care nu aveţi nevoie ?" numFmtId="0">
      <sharedItems/>
    </cacheField>
    <cacheField name="9. Credeţi că există o latură psihologică a cumpărăturilor ? Cumpărăm mai mult pentru a acoperi goluri emoţionale ?" numFmtId="0">
      <sharedItems/>
    </cacheField>
    <cacheField name="10. Dacă aţi avea putere de decizie, ce măsură/măsuri aţi propune pentru reducerea risipei alimentare ?"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82">
  <r>
    <s v="d. peste 50"/>
    <s v="a. feminin"/>
    <s v="c. universitare"/>
    <x v="0"/>
    <x v="0"/>
    <x v="0"/>
    <x v="0"/>
    <x v="0"/>
    <x v="0"/>
    <x v="0"/>
  </r>
  <r>
    <s v="a. sub 18 ani"/>
    <s v="b. masculin"/>
    <s v="a. liceale"/>
    <x v="0"/>
    <x v="1"/>
    <x v="0"/>
    <x v="1"/>
    <x v="1"/>
    <x v="1"/>
    <x v="1"/>
  </r>
  <r>
    <s v="a. sub 18 ani"/>
    <s v="b. masculin"/>
    <s v="a. liceale"/>
    <x v="1"/>
    <x v="2"/>
    <x v="0"/>
    <x v="0"/>
    <x v="2"/>
    <x v="2"/>
    <x v="2"/>
  </r>
  <r>
    <s v="a. sub 18 ani"/>
    <s v="b. masculin"/>
    <s v="a. liceale"/>
    <x v="0"/>
    <x v="3"/>
    <x v="1"/>
    <x v="1"/>
    <x v="0"/>
    <x v="0"/>
    <x v="3"/>
  </r>
  <r>
    <s v="a. sub 18 ani"/>
    <s v="b. masculin"/>
    <s v="a. liceale"/>
    <x v="0"/>
    <x v="4"/>
    <x v="0"/>
    <x v="1"/>
    <x v="1"/>
    <x v="2"/>
    <x v="4"/>
  </r>
  <r>
    <s v="a. sub 18 ani"/>
    <s v="b. masculin"/>
    <s v="a. liceale"/>
    <x v="0"/>
    <x v="5"/>
    <x v="0"/>
    <x v="1"/>
    <x v="1"/>
    <x v="2"/>
    <x v="5"/>
  </r>
  <r>
    <s v="a. sub 18 ani"/>
    <s v="b. masculin"/>
    <s v="a. liceale"/>
    <x v="0"/>
    <x v="6"/>
    <x v="0"/>
    <x v="1"/>
    <x v="1"/>
    <x v="0"/>
    <x v="6"/>
  </r>
  <r>
    <s v="a. sub 18 ani"/>
    <s v="b. masculin"/>
    <s v="a. liceale"/>
    <x v="0"/>
    <x v="7"/>
    <x v="0"/>
    <x v="0"/>
    <x v="1"/>
    <x v="2"/>
    <x v="7"/>
  </r>
  <r>
    <s v="a. sub 18 ani"/>
    <s v="b. masculin"/>
    <s v="a. liceale"/>
    <x v="0"/>
    <x v="8"/>
    <x v="2"/>
    <x v="1"/>
    <x v="0"/>
    <x v="2"/>
    <x v="8"/>
  </r>
  <r>
    <s v="a. sub 18 ani"/>
    <s v="b. masculin"/>
    <s v="a. liceale"/>
    <x v="0"/>
    <x v="9"/>
    <x v="0"/>
    <x v="0"/>
    <x v="1"/>
    <x v="2"/>
    <x v="9"/>
  </r>
  <r>
    <s v="a. sub 18 ani"/>
    <s v="b. masculin"/>
    <s v="a. liceale"/>
    <x v="0"/>
    <x v="10"/>
    <x v="0"/>
    <x v="1"/>
    <x v="1"/>
    <x v="2"/>
    <x v="10"/>
  </r>
  <r>
    <s v="a. sub 18 ani"/>
    <s v="b. masculin"/>
    <s v="a. liceale"/>
    <x v="2"/>
    <x v="9"/>
    <x v="0"/>
    <x v="0"/>
    <x v="0"/>
    <x v="2"/>
    <x v="11"/>
  </r>
  <r>
    <s v="a. sub 18 ani"/>
    <s v="b. masculin"/>
    <s v="a. liceale"/>
    <x v="0"/>
    <x v="10"/>
    <x v="0"/>
    <x v="1"/>
    <x v="1"/>
    <x v="0"/>
    <x v="12"/>
  </r>
  <r>
    <s v="a. sub 18 ani"/>
    <s v="b. masculin"/>
    <s v="a. liceale"/>
    <x v="0"/>
    <x v="11"/>
    <x v="0"/>
    <x v="0"/>
    <x v="1"/>
    <x v="3"/>
    <x v="13"/>
  </r>
  <r>
    <s v="a. sub 18 ani"/>
    <s v="b. masculin"/>
    <s v="a. liceale"/>
    <x v="1"/>
    <x v="12"/>
    <x v="0"/>
    <x v="1"/>
    <x v="0"/>
    <x v="0"/>
    <x v="14"/>
  </r>
  <r>
    <s v="a. sub 18 ani"/>
    <s v="b. masculin"/>
    <s v="a. liceale"/>
    <x v="0"/>
    <x v="13"/>
    <x v="2"/>
    <x v="0"/>
    <x v="1"/>
    <x v="2"/>
    <x v="15"/>
  </r>
  <r>
    <s v="a. sub 18 ani"/>
    <s v="b. masculin"/>
    <s v="a. liceale"/>
    <x v="0"/>
    <x v="14"/>
    <x v="0"/>
    <x v="1"/>
    <x v="0"/>
    <x v="2"/>
    <x v="16"/>
  </r>
  <r>
    <s v="a. sub 18 ani"/>
    <s v="b. masculin"/>
    <s v="a. liceale"/>
    <x v="0"/>
    <x v="10"/>
    <x v="0"/>
    <x v="1"/>
    <x v="0"/>
    <x v="2"/>
    <x v="17"/>
  </r>
  <r>
    <s v="a. sub 18 ani"/>
    <s v="b. masculin"/>
    <s v="a. liceale"/>
    <x v="1"/>
    <x v="15"/>
    <x v="0"/>
    <x v="1"/>
    <x v="0"/>
    <x v="0"/>
    <x v="18"/>
  </r>
  <r>
    <s v="a. sub 18 ani"/>
    <s v="b. masculin"/>
    <s v="a. liceale"/>
    <x v="1"/>
    <x v="16"/>
    <x v="0"/>
    <x v="1"/>
    <x v="0"/>
    <x v="2"/>
    <x v="19"/>
  </r>
  <r>
    <s v="a. sub 18 ani"/>
    <s v="a. feminin"/>
    <s v="a. liceale"/>
    <x v="0"/>
    <x v="17"/>
    <x v="2"/>
    <x v="0"/>
    <x v="1"/>
    <x v="0"/>
    <x v="20"/>
  </r>
  <r>
    <s v="a. sub 18 ani"/>
    <s v="a. feminin"/>
    <s v="a. liceale"/>
    <x v="2"/>
    <x v="18"/>
    <x v="0"/>
    <x v="1"/>
    <x v="1"/>
    <x v="2"/>
    <x v="21"/>
  </r>
  <r>
    <s v="a. sub 18 ani"/>
    <s v="b. masculin"/>
    <s v="a. liceale"/>
    <x v="0"/>
    <x v="19"/>
    <x v="2"/>
    <x v="1"/>
    <x v="0"/>
    <x v="0"/>
    <x v="19"/>
  </r>
  <r>
    <s v="a. sub 18 ani"/>
    <s v="a. feminin"/>
    <s v="a. liceale"/>
    <x v="0"/>
    <x v="20"/>
    <x v="0"/>
    <x v="0"/>
    <x v="1"/>
    <x v="0"/>
    <x v="22"/>
  </r>
  <r>
    <s v="a. sub 18 ani"/>
    <s v="a. feminin"/>
    <s v="a. liceale"/>
    <x v="0"/>
    <x v="9"/>
    <x v="0"/>
    <x v="0"/>
    <x v="1"/>
    <x v="2"/>
    <x v="23"/>
  </r>
  <r>
    <s v="c. 25 – 50"/>
    <s v="a. feminin"/>
    <s v="d. postuniversitare"/>
    <x v="0"/>
    <x v="21"/>
    <x v="0"/>
    <x v="0"/>
    <x v="0"/>
    <x v="0"/>
    <x v="24"/>
  </r>
  <r>
    <s v="a. sub 18 ani"/>
    <s v="a. feminin"/>
    <s v="a. liceale"/>
    <x v="0"/>
    <x v="22"/>
    <x v="1"/>
    <x v="0"/>
    <x v="1"/>
    <x v="2"/>
    <x v="25"/>
  </r>
  <r>
    <s v="b. 18 – 25"/>
    <s v="a. feminin"/>
    <s v="a. liceale"/>
    <x v="0"/>
    <x v="23"/>
    <x v="1"/>
    <x v="0"/>
    <x v="1"/>
    <x v="0"/>
    <x v="26"/>
  </r>
  <r>
    <s v="a. sub 18 ani"/>
    <s v="a. feminin"/>
    <s v="a. liceale"/>
    <x v="0"/>
    <x v="24"/>
    <x v="0"/>
    <x v="0"/>
    <x v="0"/>
    <x v="2"/>
    <x v="11"/>
  </r>
  <r>
    <s v="a. sub 18 ani"/>
    <s v="b. masculin"/>
    <s v="a. liceale"/>
    <x v="1"/>
    <x v="20"/>
    <x v="0"/>
    <x v="0"/>
    <x v="1"/>
    <x v="0"/>
    <x v="27"/>
  </r>
  <r>
    <s v="b. 18 – 25"/>
    <s v="a. feminin"/>
    <s v="a. liceale"/>
    <x v="0"/>
    <x v="25"/>
    <x v="0"/>
    <x v="0"/>
    <x v="0"/>
    <x v="2"/>
    <x v="28"/>
  </r>
  <r>
    <s v="a. sub 18 ani"/>
    <s v="b. masculin"/>
    <s v="a. liceale"/>
    <x v="1"/>
    <x v="26"/>
    <x v="0"/>
    <x v="0"/>
    <x v="0"/>
    <x v="2"/>
    <x v="29"/>
  </r>
  <r>
    <s v="b. 18 – 25"/>
    <s v="b. masculin"/>
    <s v="a. liceale"/>
    <x v="0"/>
    <x v="27"/>
    <x v="0"/>
    <x v="0"/>
    <x v="1"/>
    <x v="0"/>
    <x v="11"/>
  </r>
  <r>
    <s v="b. 18 – 25"/>
    <s v="a. feminin"/>
    <s v="a. liceale"/>
    <x v="2"/>
    <x v="24"/>
    <x v="2"/>
    <x v="1"/>
    <x v="1"/>
    <x v="2"/>
    <x v="22"/>
  </r>
  <r>
    <s v="b. 18 – 25"/>
    <s v="b. masculin"/>
    <s v="a. liceale"/>
    <x v="0"/>
    <x v="28"/>
    <x v="0"/>
    <x v="1"/>
    <x v="0"/>
    <x v="0"/>
    <x v="30"/>
  </r>
  <r>
    <s v="b. 18 – 25"/>
    <s v="a. feminin"/>
    <s v="a. liceale"/>
    <x v="0"/>
    <x v="25"/>
    <x v="1"/>
    <x v="0"/>
    <x v="0"/>
    <x v="0"/>
    <x v="31"/>
  </r>
  <r>
    <s v="b. 18 – 25"/>
    <s v="b. masculin"/>
    <s v="a. liceale"/>
    <x v="0"/>
    <x v="29"/>
    <x v="0"/>
    <x v="0"/>
    <x v="0"/>
    <x v="0"/>
    <x v="32"/>
  </r>
  <r>
    <s v="a. sub 18 ani"/>
    <s v="a. feminin"/>
    <s v="a. liceale"/>
    <x v="0"/>
    <x v="30"/>
    <x v="0"/>
    <x v="1"/>
    <x v="1"/>
    <x v="0"/>
    <x v="33"/>
  </r>
  <r>
    <s v="b. 18 – 25"/>
    <s v="a. feminin"/>
    <s v="a. liceale"/>
    <x v="0"/>
    <x v="20"/>
    <x v="0"/>
    <x v="0"/>
    <x v="1"/>
    <x v="0"/>
    <x v="34"/>
  </r>
  <r>
    <s v="b. 18 – 25"/>
    <s v="a. feminin"/>
    <s v="a. liceale"/>
    <x v="0"/>
    <x v="31"/>
    <x v="0"/>
    <x v="0"/>
    <x v="0"/>
    <x v="0"/>
    <x v="35"/>
  </r>
  <r>
    <s v="b. 18 – 25"/>
    <s v="a. feminin"/>
    <s v="a. liceale"/>
    <x v="0"/>
    <x v="32"/>
    <x v="1"/>
    <x v="1"/>
    <x v="1"/>
    <x v="2"/>
    <x v="11"/>
  </r>
  <r>
    <s v="b. 18 – 25"/>
    <s v="a. feminin"/>
    <s v="a. liceale"/>
    <x v="0"/>
    <x v="20"/>
    <x v="0"/>
    <x v="0"/>
    <x v="1"/>
    <x v="2"/>
    <x v="36"/>
  </r>
  <r>
    <s v="b. 18 – 25"/>
    <s v="b. masculin"/>
    <s v="a. liceale"/>
    <x v="0"/>
    <x v="33"/>
    <x v="0"/>
    <x v="1"/>
    <x v="0"/>
    <x v="2"/>
    <x v="37"/>
  </r>
  <r>
    <s v="a. sub 18 ani"/>
    <s v="a. feminin"/>
    <s v="a. liceale"/>
    <x v="0"/>
    <x v="34"/>
    <x v="0"/>
    <x v="0"/>
    <x v="1"/>
    <x v="0"/>
    <x v="22"/>
  </r>
  <r>
    <s v="a. sub 18 ani"/>
    <s v="b. masculin"/>
    <s v="a. liceale"/>
    <x v="0"/>
    <x v="20"/>
    <x v="0"/>
    <x v="0"/>
    <x v="1"/>
    <x v="0"/>
    <x v="11"/>
  </r>
  <r>
    <s v="b. 18 – 25"/>
    <s v="b. masculin"/>
    <s v="a. liceale"/>
    <x v="0"/>
    <x v="35"/>
    <x v="0"/>
    <x v="1"/>
    <x v="1"/>
    <x v="2"/>
    <x v="38"/>
  </r>
  <r>
    <s v="b. 18 – 25"/>
    <s v="a. feminin"/>
    <s v="a. liceale"/>
    <x v="0"/>
    <x v="36"/>
    <x v="0"/>
    <x v="0"/>
    <x v="0"/>
    <x v="0"/>
    <x v="39"/>
  </r>
  <r>
    <s v="a. sub 18 ani"/>
    <s v="b. masculin"/>
    <s v="a. liceale"/>
    <x v="0"/>
    <x v="37"/>
    <x v="0"/>
    <x v="1"/>
    <x v="1"/>
    <x v="0"/>
    <x v="40"/>
  </r>
  <r>
    <s v="a. sub 18 ani"/>
    <s v="b. masculin"/>
    <s v="a. liceale"/>
    <x v="1"/>
    <x v="38"/>
    <x v="2"/>
    <x v="0"/>
    <x v="1"/>
    <x v="2"/>
    <x v="41"/>
  </r>
  <r>
    <s v="b. 18 – 25"/>
    <s v="a. feminin"/>
    <s v="a. liceale"/>
    <x v="1"/>
    <x v="39"/>
    <x v="0"/>
    <x v="0"/>
    <x v="0"/>
    <x v="0"/>
    <x v="42"/>
  </r>
  <r>
    <s v="a. sub 18 ani"/>
    <s v="a. feminin"/>
    <s v="a. liceale"/>
    <x v="0"/>
    <x v="22"/>
    <x v="2"/>
    <x v="0"/>
    <x v="1"/>
    <x v="0"/>
    <x v="43"/>
  </r>
  <r>
    <s v="a. sub 18 ani"/>
    <s v="b. masculin"/>
    <s v="a. liceale"/>
    <x v="0"/>
    <x v="9"/>
    <x v="0"/>
    <x v="0"/>
    <x v="1"/>
    <x v="0"/>
    <x v="44"/>
  </r>
  <r>
    <s v="b. 18 – 25"/>
    <s v="a. feminin"/>
    <s v="a. liceale"/>
    <x v="0"/>
    <x v="40"/>
    <x v="0"/>
    <x v="0"/>
    <x v="0"/>
    <x v="0"/>
    <x v="45"/>
  </r>
  <r>
    <s v="b. 18 – 25"/>
    <s v="a. feminin"/>
    <s v="a. liceale"/>
    <x v="0"/>
    <x v="38"/>
    <x v="0"/>
    <x v="0"/>
    <x v="1"/>
    <x v="0"/>
    <x v="46"/>
  </r>
  <r>
    <s v="a. sub 18 ani"/>
    <s v="b. masculin"/>
    <s v="a. liceale"/>
    <x v="0"/>
    <x v="41"/>
    <x v="0"/>
    <x v="0"/>
    <x v="1"/>
    <x v="2"/>
    <x v="47"/>
  </r>
  <r>
    <s v="a. sub 18 ani"/>
    <s v="b. masculin"/>
    <s v="a. liceale"/>
    <x v="1"/>
    <x v="42"/>
    <x v="1"/>
    <x v="1"/>
    <x v="1"/>
    <x v="2"/>
    <x v="48"/>
  </r>
  <r>
    <s v="a. sub 18 ani"/>
    <s v="a. feminin"/>
    <s v="a. liceale"/>
    <x v="0"/>
    <x v="43"/>
    <x v="1"/>
    <x v="0"/>
    <x v="0"/>
    <x v="0"/>
    <x v="49"/>
  </r>
  <r>
    <s v="b. 18 – 25"/>
    <s v="a. feminin"/>
    <s v="a. liceale"/>
    <x v="0"/>
    <x v="44"/>
    <x v="2"/>
    <x v="0"/>
    <x v="0"/>
    <x v="4"/>
    <x v="50"/>
  </r>
  <r>
    <s v="a. sub 18 ani"/>
    <s v="b. masculin"/>
    <s v="b. postliceale"/>
    <x v="0"/>
    <x v="38"/>
    <x v="0"/>
    <x v="0"/>
    <x v="1"/>
    <x v="2"/>
    <x v="19"/>
  </r>
  <r>
    <s v="a. sub 18 ani"/>
    <s v="b. masculin"/>
    <s v="a. liceale"/>
    <x v="0"/>
    <x v="45"/>
    <x v="0"/>
    <x v="0"/>
    <x v="0"/>
    <x v="2"/>
    <x v="51"/>
  </r>
  <r>
    <s v="a. sub 18 ani"/>
    <s v="b. masculin"/>
    <s v="a. liceale"/>
    <x v="0"/>
    <x v="46"/>
    <x v="0"/>
    <x v="1"/>
    <x v="1"/>
    <x v="2"/>
    <x v="52"/>
  </r>
  <r>
    <s v="b. 18 – 25"/>
    <s v="b. masculin"/>
    <s v="a. liceale"/>
    <x v="0"/>
    <x v="47"/>
    <x v="0"/>
    <x v="0"/>
    <x v="1"/>
    <x v="2"/>
    <x v="53"/>
  </r>
  <r>
    <s v="b. 18 – 25"/>
    <s v="b. masculin"/>
    <s v="a. liceale"/>
    <x v="0"/>
    <x v="48"/>
    <x v="0"/>
    <x v="0"/>
    <x v="0"/>
    <x v="0"/>
    <x v="54"/>
  </r>
  <r>
    <s v="b. 18 – 25"/>
    <s v="a. feminin"/>
    <s v="a. liceale"/>
    <x v="0"/>
    <x v="49"/>
    <x v="2"/>
    <x v="0"/>
    <x v="0"/>
    <x v="0"/>
    <x v="55"/>
  </r>
  <r>
    <s v="a. sub 18 ani"/>
    <s v="b. masculin"/>
    <s v="a. liceale"/>
    <x v="1"/>
    <x v="25"/>
    <x v="0"/>
    <x v="1"/>
    <x v="0"/>
    <x v="0"/>
    <x v="28"/>
  </r>
  <r>
    <s v="a. sub 18 ani"/>
    <s v="b. masculin"/>
    <s v="a. liceale"/>
    <x v="0"/>
    <x v="38"/>
    <x v="0"/>
    <x v="0"/>
    <x v="1"/>
    <x v="2"/>
    <x v="11"/>
  </r>
  <r>
    <s v="a. sub 18 ani"/>
    <s v="b. masculin"/>
    <s v="a. liceale"/>
    <x v="0"/>
    <x v="14"/>
    <x v="0"/>
    <x v="0"/>
    <x v="1"/>
    <x v="0"/>
    <x v="11"/>
  </r>
  <r>
    <s v="a. sub 18 ani"/>
    <s v="a. feminin"/>
    <s v="a. liceale"/>
    <x v="0"/>
    <x v="50"/>
    <x v="1"/>
    <x v="0"/>
    <x v="1"/>
    <x v="2"/>
    <x v="56"/>
  </r>
  <r>
    <s v="b. 18 – 25"/>
    <s v="a. feminin"/>
    <s v="a. liceale"/>
    <x v="0"/>
    <x v="51"/>
    <x v="0"/>
    <x v="0"/>
    <x v="1"/>
    <x v="0"/>
    <x v="19"/>
  </r>
  <r>
    <s v="a. sub 18 ani"/>
    <s v="b. masculin"/>
    <s v="a. liceale"/>
    <x v="0"/>
    <x v="52"/>
    <x v="0"/>
    <x v="0"/>
    <x v="0"/>
    <x v="0"/>
    <x v="57"/>
  </r>
  <r>
    <s v="a. sub 18 ani"/>
    <s v="b. masculin"/>
    <s v="a. liceale"/>
    <x v="0"/>
    <x v="43"/>
    <x v="0"/>
    <x v="1"/>
    <x v="0"/>
    <x v="0"/>
    <x v="58"/>
  </r>
  <r>
    <s v="b. 18 – 25"/>
    <s v="b. masculin"/>
    <s v="a. liceale"/>
    <x v="0"/>
    <x v="14"/>
    <x v="0"/>
    <x v="0"/>
    <x v="0"/>
    <x v="0"/>
    <x v="11"/>
  </r>
  <r>
    <s v="b. 18 – 25"/>
    <s v="a. feminin"/>
    <s v="a. liceale"/>
    <x v="0"/>
    <x v="9"/>
    <x v="0"/>
    <x v="0"/>
    <x v="0"/>
    <x v="2"/>
    <x v="59"/>
  </r>
  <r>
    <s v="a. sub 18 ani"/>
    <s v="b. masculin"/>
    <s v="a. liceale"/>
    <x v="0"/>
    <x v="14"/>
    <x v="2"/>
    <x v="0"/>
    <x v="0"/>
    <x v="2"/>
    <x v="60"/>
  </r>
  <r>
    <s v="a. sub 18 ani"/>
    <s v="b. masculin"/>
    <s v="a. liceale"/>
    <x v="0"/>
    <x v="53"/>
    <x v="0"/>
    <x v="1"/>
    <x v="0"/>
    <x v="2"/>
    <x v="61"/>
  </r>
  <r>
    <s v="b. 18 – 25"/>
    <s v="a. feminin"/>
    <s v="d. postuniversitare"/>
    <x v="3"/>
    <x v="54"/>
    <x v="0"/>
    <x v="1"/>
    <x v="0"/>
    <x v="0"/>
    <x v="62"/>
  </r>
  <r>
    <s v="b. 18 – 25"/>
    <s v="a. feminin"/>
    <s v="a. liceale"/>
    <x v="2"/>
    <x v="55"/>
    <x v="1"/>
    <x v="0"/>
    <x v="1"/>
    <x v="2"/>
    <x v="63"/>
  </r>
  <r>
    <s v="a. sub 18 ani"/>
    <s v="a. feminin"/>
    <s v="a. liceale"/>
    <x v="1"/>
    <x v="27"/>
    <x v="0"/>
    <x v="0"/>
    <x v="0"/>
    <x v="2"/>
    <x v="64"/>
  </r>
  <r>
    <s v="a. sub 18 ani"/>
    <s v="a. feminin"/>
    <s v="a. liceale"/>
    <x v="0"/>
    <x v="9"/>
    <x v="0"/>
    <x v="1"/>
    <x v="1"/>
    <x v="0"/>
    <x v="65"/>
  </r>
  <r>
    <s v="b. 18 – 25"/>
    <s v="a. feminin"/>
    <s v="a. liceale"/>
    <x v="0"/>
    <x v="56"/>
    <x v="0"/>
    <x v="0"/>
    <x v="0"/>
    <x v="0"/>
    <x v="66"/>
  </r>
  <r>
    <s v="b. 18 – 25"/>
    <s v="a. feminin"/>
    <s v="a. liceale"/>
    <x v="0"/>
    <x v="57"/>
    <x v="0"/>
    <x v="0"/>
    <x v="1"/>
    <x v="2"/>
    <x v="67"/>
  </r>
  <r>
    <s v="b. 18 – 25"/>
    <s v="a. feminin"/>
    <s v="a. liceale"/>
    <x v="0"/>
    <x v="24"/>
    <x v="0"/>
    <x v="0"/>
    <x v="0"/>
    <x v="2"/>
    <x v="68"/>
  </r>
  <r>
    <s v="a. sub 18 ani"/>
    <s v="b. masculin"/>
    <s v="a. liceale"/>
    <x v="0"/>
    <x v="58"/>
    <x v="0"/>
    <x v="0"/>
    <x v="1"/>
    <x v="0"/>
    <x v="69"/>
  </r>
  <r>
    <s v="b. 18 – 25"/>
    <s v="a. feminin"/>
    <s v="a. liceale"/>
    <x v="0"/>
    <x v="59"/>
    <x v="0"/>
    <x v="0"/>
    <x v="1"/>
    <x v="0"/>
    <x v="70"/>
  </r>
  <r>
    <s v="b. 18 – 25"/>
    <s v="a. feminin"/>
    <s v="a. liceale"/>
    <x v="1"/>
    <x v="37"/>
    <x v="0"/>
    <x v="0"/>
    <x v="0"/>
    <x v="0"/>
    <x v="11"/>
  </r>
  <r>
    <s v="a. sub 18 ani"/>
    <s v="a. feminin"/>
    <s v="a. liceale"/>
    <x v="0"/>
    <x v="20"/>
    <x v="0"/>
    <x v="0"/>
    <x v="0"/>
    <x v="2"/>
    <x v="71"/>
  </r>
  <r>
    <s v="a. sub 18 ani"/>
    <s v="b. masculin"/>
    <s v="a. liceale"/>
    <x v="0"/>
    <x v="60"/>
    <x v="0"/>
    <x v="1"/>
    <x v="0"/>
    <x v="0"/>
    <x v="72"/>
  </r>
  <r>
    <s v="c. 25 – 50"/>
    <s v="a. feminin"/>
    <s v="d. postuniversitare"/>
    <x v="0"/>
    <x v="61"/>
    <x v="0"/>
    <x v="0"/>
    <x v="0"/>
    <x v="2"/>
    <x v="73"/>
  </r>
  <r>
    <s v="a. sub 18 ani"/>
    <s v="a. feminin"/>
    <s v="a. liceale"/>
    <x v="0"/>
    <x v="10"/>
    <x v="0"/>
    <x v="0"/>
    <x v="1"/>
    <x v="0"/>
    <x v="19"/>
  </r>
  <r>
    <s v="a. sub 18 ani"/>
    <s v="a. feminin"/>
    <s v="a. liceale"/>
    <x v="0"/>
    <x v="9"/>
    <x v="0"/>
    <x v="0"/>
    <x v="0"/>
    <x v="0"/>
    <x v="74"/>
  </r>
  <r>
    <s v="a. sub 18 ani"/>
    <s v="a. feminin"/>
    <s v="a. liceale"/>
    <x v="0"/>
    <x v="25"/>
    <x v="0"/>
    <x v="0"/>
    <x v="0"/>
    <x v="0"/>
    <x v="28"/>
  </r>
  <r>
    <s v="b. 18 – 25"/>
    <s v="a. feminin"/>
    <s v="a. liceale"/>
    <x v="0"/>
    <x v="62"/>
    <x v="0"/>
    <x v="0"/>
    <x v="1"/>
    <x v="2"/>
    <x v="75"/>
  </r>
  <r>
    <s v="b. 18 – 25"/>
    <s v="a. feminin"/>
    <s v="a. liceale"/>
    <x v="0"/>
    <x v="63"/>
    <x v="0"/>
    <x v="0"/>
    <x v="1"/>
    <x v="2"/>
    <x v="76"/>
  </r>
  <r>
    <s v="a. sub 18 ani"/>
    <s v="a. feminin"/>
    <s v="a. liceale"/>
    <x v="1"/>
    <x v="9"/>
    <x v="0"/>
    <x v="0"/>
    <x v="0"/>
    <x v="5"/>
    <x v="77"/>
  </r>
  <r>
    <s v="a. sub 18 ani"/>
    <s v="b. masculin"/>
    <s v="a. liceale"/>
    <x v="0"/>
    <x v="64"/>
    <x v="0"/>
    <x v="1"/>
    <x v="0"/>
    <x v="0"/>
    <x v="28"/>
  </r>
  <r>
    <s v="a. sub 18 ani"/>
    <s v="b. masculin"/>
    <s v="a. liceale"/>
    <x v="0"/>
    <x v="65"/>
    <x v="0"/>
    <x v="1"/>
    <x v="0"/>
    <x v="0"/>
    <x v="78"/>
  </r>
  <r>
    <s v="c. 25 – 50"/>
    <s v="a. feminin"/>
    <s v="c. universitare"/>
    <x v="0"/>
    <x v="66"/>
    <x v="0"/>
    <x v="0"/>
    <x v="0"/>
    <x v="2"/>
    <x v="52"/>
  </r>
  <r>
    <s v="b. 18 – 25"/>
    <s v="a. feminin"/>
    <s v="a. liceale"/>
    <x v="0"/>
    <x v="38"/>
    <x v="1"/>
    <x v="0"/>
    <x v="1"/>
    <x v="0"/>
    <x v="79"/>
  </r>
  <r>
    <s v="b. 18 – 25"/>
    <s v="a. feminin"/>
    <s v="a. liceale"/>
    <x v="0"/>
    <x v="25"/>
    <x v="0"/>
    <x v="0"/>
    <x v="0"/>
    <x v="0"/>
    <x v="25"/>
  </r>
  <r>
    <s v="a. sub 18 ani"/>
    <s v="a. feminin"/>
    <s v="a. liceale"/>
    <x v="0"/>
    <x v="67"/>
    <x v="0"/>
    <x v="0"/>
    <x v="1"/>
    <x v="0"/>
    <x v="80"/>
  </r>
  <r>
    <s v="a. sub 18 ani"/>
    <s v="a. feminin"/>
    <s v="a. liceale"/>
    <x v="0"/>
    <x v="68"/>
    <x v="0"/>
    <x v="1"/>
    <x v="0"/>
    <x v="2"/>
    <x v="81"/>
  </r>
  <r>
    <s v="c. 25 – 50"/>
    <s v="a. feminin"/>
    <s v="c. universitare"/>
    <x v="0"/>
    <x v="59"/>
    <x v="0"/>
    <x v="0"/>
    <x v="1"/>
    <x v="0"/>
    <x v="19"/>
  </r>
  <r>
    <s v="b. 18 – 25"/>
    <s v="b. masculin"/>
    <s v="a. liceale"/>
    <x v="0"/>
    <x v="9"/>
    <x v="0"/>
    <x v="0"/>
    <x v="0"/>
    <x v="2"/>
    <x v="82"/>
  </r>
  <r>
    <s v="b. 18 – 25"/>
    <s v="a. feminin"/>
    <s v="a. liceale"/>
    <x v="0"/>
    <x v="43"/>
    <x v="2"/>
    <x v="1"/>
    <x v="1"/>
    <x v="2"/>
    <x v="83"/>
  </r>
  <r>
    <s v="a. sub 18 ani"/>
    <s v="a. feminin"/>
    <s v="a. liceale"/>
    <x v="1"/>
    <x v="10"/>
    <x v="2"/>
    <x v="0"/>
    <x v="0"/>
    <x v="2"/>
    <x v="84"/>
  </r>
  <r>
    <s v="a. sub 18 ani"/>
    <s v="b. masculin"/>
    <s v="a. liceale"/>
    <x v="0"/>
    <x v="69"/>
    <x v="0"/>
    <x v="0"/>
    <x v="0"/>
    <x v="0"/>
    <x v="85"/>
  </r>
  <r>
    <s v="a. sub 18 ani"/>
    <s v="b. masculin"/>
    <s v="a. liceale"/>
    <x v="0"/>
    <x v="38"/>
    <x v="0"/>
    <x v="0"/>
    <x v="1"/>
    <x v="0"/>
    <x v="86"/>
  </r>
  <r>
    <s v="b. 18 – 25"/>
    <s v="a. feminin"/>
    <s v="a. liceale"/>
    <x v="0"/>
    <x v="70"/>
    <x v="2"/>
    <x v="0"/>
    <x v="0"/>
    <x v="6"/>
    <x v="87"/>
  </r>
  <r>
    <s v="a. sub 18 ani"/>
    <s v="a. feminin"/>
    <s v="a. liceale"/>
    <x v="0"/>
    <x v="24"/>
    <x v="0"/>
    <x v="0"/>
    <x v="0"/>
    <x v="0"/>
    <x v="22"/>
  </r>
  <r>
    <s v="a. sub 18 ani"/>
    <s v="b. masculin"/>
    <s v="a. liceale"/>
    <x v="1"/>
    <x v="46"/>
    <x v="0"/>
    <x v="0"/>
    <x v="0"/>
    <x v="0"/>
    <x v="88"/>
  </r>
  <r>
    <s v="b. 18 – 25"/>
    <s v="a. feminin"/>
    <s v="a. liceale"/>
    <x v="0"/>
    <x v="9"/>
    <x v="0"/>
    <x v="0"/>
    <x v="0"/>
    <x v="0"/>
    <x v="22"/>
  </r>
  <r>
    <s v="c. 25 – 50"/>
    <s v="a. feminin"/>
    <s v="b. postliceale"/>
    <x v="0"/>
    <x v="71"/>
    <x v="0"/>
    <x v="0"/>
    <x v="1"/>
    <x v="0"/>
    <x v="89"/>
  </r>
  <r>
    <s v="b. 18 – 25"/>
    <s v="a. feminin"/>
    <s v="a. liceale"/>
    <x v="0"/>
    <x v="20"/>
    <x v="0"/>
    <x v="1"/>
    <x v="1"/>
    <x v="0"/>
    <x v="19"/>
  </r>
  <r>
    <s v="b. 18 – 25"/>
    <s v="b. masculin"/>
    <s v="a. liceale"/>
    <x v="0"/>
    <x v="24"/>
    <x v="2"/>
    <x v="1"/>
    <x v="0"/>
    <x v="0"/>
    <x v="22"/>
  </r>
  <r>
    <s v="a. sub 18 ani"/>
    <s v="a. feminin"/>
    <s v="a. liceale"/>
    <x v="0"/>
    <x v="72"/>
    <x v="0"/>
    <x v="1"/>
    <x v="0"/>
    <x v="2"/>
    <x v="19"/>
  </r>
  <r>
    <s v="a. sub 18 ani"/>
    <s v="a. feminin"/>
    <s v="a. liceale"/>
    <x v="0"/>
    <x v="73"/>
    <x v="0"/>
    <x v="2"/>
    <x v="3"/>
    <x v="0"/>
    <x v="90"/>
  </r>
  <r>
    <s v="b. 18 – 25"/>
    <s v="a. feminin"/>
    <s v="a. liceale"/>
    <x v="0"/>
    <x v="9"/>
    <x v="0"/>
    <x v="0"/>
    <x v="0"/>
    <x v="2"/>
    <x v="91"/>
  </r>
  <r>
    <s v="a. sub 18 ani"/>
    <s v="a. feminin"/>
    <s v="a. liceale"/>
    <x v="0"/>
    <x v="56"/>
    <x v="2"/>
    <x v="0"/>
    <x v="1"/>
    <x v="0"/>
    <x v="92"/>
  </r>
  <r>
    <s v="a. sub 18 ani"/>
    <s v="b. masculin"/>
    <s v="a. liceale"/>
    <x v="0"/>
    <x v="74"/>
    <x v="0"/>
    <x v="0"/>
    <x v="0"/>
    <x v="0"/>
    <x v="93"/>
  </r>
  <r>
    <s v="a. sub 18 ani"/>
    <s v="b. masculin"/>
    <s v="a. liceale"/>
    <x v="1"/>
    <x v="37"/>
    <x v="0"/>
    <x v="1"/>
    <x v="0"/>
    <x v="2"/>
    <x v="94"/>
  </r>
  <r>
    <s v="a. sub 18 ani"/>
    <s v="a. feminin"/>
    <s v="a. liceale"/>
    <x v="0"/>
    <x v="38"/>
    <x v="0"/>
    <x v="0"/>
    <x v="0"/>
    <x v="0"/>
    <x v="95"/>
  </r>
  <r>
    <s v="a. sub 18 ani"/>
    <s v="b. masculin"/>
    <s v="a. liceale"/>
    <x v="0"/>
    <x v="38"/>
    <x v="0"/>
    <x v="1"/>
    <x v="1"/>
    <x v="2"/>
    <x v="96"/>
  </r>
  <r>
    <s v="a. sub 18 ani"/>
    <s v="b. masculin"/>
    <s v="a. liceale"/>
    <x v="0"/>
    <x v="43"/>
    <x v="0"/>
    <x v="1"/>
    <x v="0"/>
    <x v="0"/>
    <x v="97"/>
  </r>
  <r>
    <s v="b. 18 – 25"/>
    <s v="a. feminin"/>
    <s v="a. liceale"/>
    <x v="0"/>
    <x v="75"/>
    <x v="0"/>
    <x v="0"/>
    <x v="0"/>
    <x v="0"/>
    <x v="98"/>
  </r>
  <r>
    <s v="b. 18 – 25"/>
    <s v="a. feminin"/>
    <s v="c. universitare"/>
    <x v="0"/>
    <x v="76"/>
    <x v="0"/>
    <x v="0"/>
    <x v="0"/>
    <x v="0"/>
    <x v="99"/>
  </r>
  <r>
    <s v="b. 18 – 25"/>
    <s v="a. feminin"/>
    <s v="a. liceale"/>
    <x v="0"/>
    <x v="77"/>
    <x v="2"/>
    <x v="0"/>
    <x v="0"/>
    <x v="0"/>
    <x v="100"/>
  </r>
  <r>
    <s v="a. sub 18 ani"/>
    <s v="a. feminin"/>
    <s v="a. liceale"/>
    <x v="0"/>
    <x v="78"/>
    <x v="0"/>
    <x v="0"/>
    <x v="1"/>
    <x v="2"/>
    <x v="101"/>
  </r>
  <r>
    <s v="b. 18 – 25"/>
    <s v="a. feminin"/>
    <s v="a. liceale"/>
    <x v="0"/>
    <x v="79"/>
    <x v="0"/>
    <x v="0"/>
    <x v="1"/>
    <x v="2"/>
    <x v="102"/>
  </r>
  <r>
    <s v="c. 25 – 50"/>
    <s v="a. feminin"/>
    <s v="d. postuniversitare"/>
    <x v="0"/>
    <x v="80"/>
    <x v="0"/>
    <x v="0"/>
    <x v="0"/>
    <x v="0"/>
    <x v="103"/>
  </r>
  <r>
    <s v="a. sub 18 ani"/>
    <s v="a. feminin"/>
    <s v="a. liceale"/>
    <x v="0"/>
    <x v="27"/>
    <x v="0"/>
    <x v="0"/>
    <x v="0"/>
    <x v="2"/>
    <x v="19"/>
  </r>
  <r>
    <s v="a. sub 18 ani"/>
    <s v="a. feminin"/>
    <s v="a. liceale"/>
    <x v="1"/>
    <x v="38"/>
    <x v="2"/>
    <x v="0"/>
    <x v="1"/>
    <x v="2"/>
    <x v="104"/>
  </r>
  <r>
    <s v="b. 18 – 25"/>
    <s v="a. feminin"/>
    <s v="a. liceale"/>
    <x v="0"/>
    <x v="81"/>
    <x v="0"/>
    <x v="0"/>
    <x v="1"/>
    <x v="2"/>
    <x v="78"/>
  </r>
  <r>
    <s v="c. 25 – 50"/>
    <s v="b. masculin"/>
    <s v="c. universitare"/>
    <x v="0"/>
    <x v="25"/>
    <x v="0"/>
    <x v="0"/>
    <x v="0"/>
    <x v="0"/>
    <x v="22"/>
  </r>
  <r>
    <s v="a. sub 18 ani"/>
    <s v="b. masculin"/>
    <s v="a. liceale"/>
    <x v="0"/>
    <x v="9"/>
    <x v="0"/>
    <x v="0"/>
    <x v="0"/>
    <x v="0"/>
    <x v="19"/>
  </r>
  <r>
    <s v="a. sub 18 ani"/>
    <s v="b. masculin"/>
    <s v="a. liceale"/>
    <x v="0"/>
    <x v="25"/>
    <x v="0"/>
    <x v="0"/>
    <x v="0"/>
    <x v="2"/>
    <x v="28"/>
  </r>
  <r>
    <s v="b. 18 – 25"/>
    <s v="a. feminin"/>
    <s v="a. liceale"/>
    <x v="1"/>
    <x v="82"/>
    <x v="0"/>
    <x v="1"/>
    <x v="0"/>
    <x v="2"/>
    <x v="105"/>
  </r>
  <r>
    <s v="a. sub 18 ani"/>
    <s v="b. masculin"/>
    <s v="a. liceale"/>
    <x v="1"/>
    <x v="83"/>
    <x v="0"/>
    <x v="1"/>
    <x v="0"/>
    <x v="2"/>
    <x v="106"/>
  </r>
  <r>
    <s v="a. sub 18 ani"/>
    <s v="b. masculin"/>
    <s v="a. liceale"/>
    <x v="0"/>
    <x v="43"/>
    <x v="0"/>
    <x v="0"/>
    <x v="1"/>
    <x v="2"/>
    <x v="107"/>
  </r>
  <r>
    <s v="a. sub 18 ani"/>
    <s v="a. feminin"/>
    <s v="a. liceale"/>
    <x v="0"/>
    <x v="84"/>
    <x v="0"/>
    <x v="0"/>
    <x v="0"/>
    <x v="0"/>
    <x v="108"/>
  </r>
  <r>
    <s v="a. sub 18 ani"/>
    <s v="b. masculin"/>
    <s v="a. liceale"/>
    <x v="0"/>
    <x v="85"/>
    <x v="2"/>
    <x v="1"/>
    <x v="1"/>
    <x v="0"/>
    <x v="109"/>
  </r>
  <r>
    <s v="a. sub 18 ani"/>
    <s v="a. feminin"/>
    <s v="a. liceale"/>
    <x v="0"/>
    <x v="9"/>
    <x v="2"/>
    <x v="0"/>
    <x v="0"/>
    <x v="0"/>
    <x v="110"/>
  </r>
  <r>
    <s v="a. sub 18 ani"/>
    <s v="a. feminin"/>
    <s v="a. liceale"/>
    <x v="0"/>
    <x v="86"/>
    <x v="0"/>
    <x v="0"/>
    <x v="4"/>
    <x v="2"/>
    <x v="111"/>
  </r>
  <r>
    <s v="c. 25 – 50"/>
    <s v="a. feminin"/>
    <s v="c. universitare"/>
    <x v="0"/>
    <x v="87"/>
    <x v="0"/>
    <x v="0"/>
    <x v="0"/>
    <x v="0"/>
    <x v="112"/>
  </r>
  <r>
    <s v="a. sub 18 ani"/>
    <s v="a. feminin"/>
    <s v="a. liceale"/>
    <x v="0"/>
    <x v="32"/>
    <x v="0"/>
    <x v="0"/>
    <x v="1"/>
    <x v="7"/>
    <x v="113"/>
  </r>
  <r>
    <s v="a. sub 18 ani"/>
    <s v="a. feminin"/>
    <s v="a. liceale"/>
    <x v="0"/>
    <x v="88"/>
    <x v="0"/>
    <x v="0"/>
    <x v="1"/>
    <x v="2"/>
    <x v="114"/>
  </r>
  <r>
    <s v="a. sub 18 ani"/>
    <s v="a. feminin"/>
    <s v="b. postliceale"/>
    <x v="1"/>
    <x v="84"/>
    <x v="2"/>
    <x v="0"/>
    <x v="0"/>
    <x v="2"/>
    <x v="115"/>
  </r>
  <r>
    <s v="a. sub 18 ani"/>
    <s v="a. feminin"/>
    <s v="a. liceale"/>
    <x v="0"/>
    <x v="89"/>
    <x v="0"/>
    <x v="0"/>
    <x v="0"/>
    <x v="0"/>
    <x v="116"/>
  </r>
  <r>
    <s v="a. sub 18 ani"/>
    <s v="a. feminin"/>
    <s v="b. postliceale"/>
    <x v="2"/>
    <x v="90"/>
    <x v="0"/>
    <x v="0"/>
    <x v="0"/>
    <x v="2"/>
    <x v="117"/>
  </r>
  <r>
    <s v="a. sub 18 ani"/>
    <s v="b. masculin"/>
    <s v="a. liceale"/>
    <x v="0"/>
    <x v="84"/>
    <x v="0"/>
    <x v="0"/>
    <x v="0"/>
    <x v="0"/>
    <x v="118"/>
  </r>
  <r>
    <s v="a. sub 18 ani"/>
    <s v="b. masculin"/>
    <s v="a. liceale"/>
    <x v="0"/>
    <x v="28"/>
    <x v="0"/>
    <x v="0"/>
    <x v="1"/>
    <x v="0"/>
    <x v="22"/>
  </r>
  <r>
    <s v="d. peste 50"/>
    <s v="a. feminin"/>
    <s v="a. liceale"/>
    <x v="0"/>
    <x v="91"/>
    <x v="2"/>
    <x v="0"/>
    <x v="1"/>
    <x v="0"/>
    <x v="119"/>
  </r>
  <r>
    <s v="b. 18 – 25"/>
    <s v="a. feminin"/>
    <s v="a. liceale"/>
    <x v="0"/>
    <x v="10"/>
    <x v="2"/>
    <x v="0"/>
    <x v="0"/>
    <x v="0"/>
    <x v="11"/>
  </r>
  <r>
    <s v="b. 18 – 25"/>
    <s v="a. feminin"/>
    <s v="a. liceale"/>
    <x v="0"/>
    <x v="92"/>
    <x v="2"/>
    <x v="1"/>
    <x v="0"/>
    <x v="2"/>
    <x v="120"/>
  </r>
  <r>
    <s v="a. sub 18 ani"/>
    <s v="b. masculin"/>
    <s v="a. liceale"/>
    <x v="0"/>
    <x v="93"/>
    <x v="0"/>
    <x v="1"/>
    <x v="0"/>
    <x v="2"/>
    <x v="121"/>
  </r>
  <r>
    <s v="b. 18 – 25"/>
    <s v="a. feminin"/>
    <s v="a. liceale"/>
    <x v="0"/>
    <x v="9"/>
    <x v="0"/>
    <x v="0"/>
    <x v="0"/>
    <x v="2"/>
    <x v="122"/>
  </r>
  <r>
    <s v="a. sub 18 ani"/>
    <s v="b. masculin"/>
    <s v="a. liceale"/>
    <x v="0"/>
    <x v="94"/>
    <x v="0"/>
    <x v="1"/>
    <x v="1"/>
    <x v="2"/>
    <x v="123"/>
  </r>
  <r>
    <s v="b. 18 – 25"/>
    <s v="b. masculin"/>
    <s v="a. liceale"/>
    <x v="1"/>
    <x v="95"/>
    <x v="0"/>
    <x v="0"/>
    <x v="1"/>
    <x v="2"/>
    <x v="124"/>
  </r>
  <r>
    <s v="a. sub 18 ani"/>
    <s v="a. feminin"/>
    <s v="a. liceale"/>
    <x v="0"/>
    <x v="58"/>
    <x v="0"/>
    <x v="0"/>
    <x v="1"/>
    <x v="2"/>
    <x v="125"/>
  </r>
  <r>
    <s v="b. 18 – 25"/>
    <s v="a. feminin"/>
    <s v="a. liceale"/>
    <x v="0"/>
    <x v="96"/>
    <x v="2"/>
    <x v="0"/>
    <x v="0"/>
    <x v="0"/>
    <x v="126"/>
  </r>
  <r>
    <s v="a. sub 18 ani"/>
    <s v="a. feminin"/>
    <s v="a. liceale"/>
    <x v="0"/>
    <x v="14"/>
    <x v="0"/>
    <x v="0"/>
    <x v="0"/>
    <x v="0"/>
    <x v="11"/>
  </r>
  <r>
    <s v="c. 25 – 50"/>
    <s v="a. feminin"/>
    <s v="c. universitare"/>
    <x v="1"/>
    <x v="97"/>
    <x v="0"/>
    <x v="1"/>
    <x v="0"/>
    <x v="0"/>
    <x v="127"/>
  </r>
  <r>
    <s v="a. sub 18 ani"/>
    <s v="a. feminin"/>
    <s v="a. liceale"/>
    <x v="0"/>
    <x v="98"/>
    <x v="0"/>
    <x v="0"/>
    <x v="1"/>
    <x v="0"/>
    <x v="35"/>
  </r>
  <r>
    <s v="b. 18 – 25"/>
    <s v="a. feminin"/>
    <s v="a. liceale"/>
    <x v="0"/>
    <x v="99"/>
    <x v="0"/>
    <x v="0"/>
    <x v="1"/>
    <x v="0"/>
    <x v="19"/>
  </r>
  <r>
    <s v="a. sub 18 ani"/>
    <s v="a. feminin"/>
    <s v="a. liceale"/>
    <x v="1"/>
    <x v="100"/>
    <x v="0"/>
    <x v="0"/>
    <x v="1"/>
    <x v="0"/>
    <x v="128"/>
  </r>
  <r>
    <s v="c. 25 – 50"/>
    <s v="b. masculin"/>
    <s v="d. postuniversitare"/>
    <x v="0"/>
    <x v="101"/>
    <x v="0"/>
    <x v="0"/>
    <x v="0"/>
    <x v="2"/>
    <x v="129"/>
  </r>
  <r>
    <s v="c. 25 – 50"/>
    <s v="a. feminin"/>
    <s v="b. postliceale"/>
    <x v="0"/>
    <x v="102"/>
    <x v="0"/>
    <x v="0"/>
    <x v="1"/>
    <x v="0"/>
    <x v="130"/>
  </r>
  <r>
    <s v="b. 18 – 25"/>
    <s v="a. feminin"/>
    <s v="c. universitare"/>
    <x v="0"/>
    <x v="103"/>
    <x v="0"/>
    <x v="0"/>
    <x v="1"/>
    <x v="0"/>
    <x v="131"/>
  </r>
  <r>
    <s v="d. peste 50"/>
    <s v="a. feminin"/>
    <s v="d. postuniversitare"/>
    <x v="0"/>
    <x v="104"/>
    <x v="2"/>
    <x v="0"/>
    <x v="0"/>
    <x v="0"/>
    <x v="19"/>
  </r>
  <r>
    <s v="c. 25 – 50"/>
    <s v="a. feminin"/>
    <s v="c. universitare"/>
    <x v="0"/>
    <x v="20"/>
    <x v="0"/>
    <x v="0"/>
    <x v="0"/>
    <x v="0"/>
    <x v="132"/>
  </r>
  <r>
    <s v="d. peste 50"/>
    <s v="b. masculin"/>
    <s v="d. postuniversitare"/>
    <x v="0"/>
    <x v="105"/>
    <x v="0"/>
    <x v="0"/>
    <x v="1"/>
    <x v="2"/>
    <x v="133"/>
  </r>
  <r>
    <s v="d. peste 50"/>
    <s v="a. feminin"/>
    <s v="d. postuniversitare"/>
    <x v="0"/>
    <x v="106"/>
    <x v="1"/>
    <x v="0"/>
    <x v="0"/>
    <x v="0"/>
    <x v="134"/>
  </r>
  <r>
    <s v="a. sub 18 ani"/>
    <s v="b. masculin"/>
    <s v="a. liceale"/>
    <x v="0"/>
    <x v="107"/>
    <x v="0"/>
    <x v="0"/>
    <x v="1"/>
    <x v="2"/>
    <x v="135"/>
  </r>
  <r>
    <s v="a. sub 18 ani"/>
    <s v="a. feminin"/>
    <s v="a. liceale"/>
    <x v="0"/>
    <x v="14"/>
    <x v="0"/>
    <x v="0"/>
    <x v="0"/>
    <x v="2"/>
    <x v="136"/>
  </r>
  <r>
    <s v="a. sub 18 ani"/>
    <s v="a. feminin"/>
    <s v="a. liceale"/>
    <x v="0"/>
    <x v="108"/>
    <x v="0"/>
    <x v="1"/>
    <x v="0"/>
    <x v="0"/>
    <x v="28"/>
  </r>
  <r>
    <s v="d. peste 50"/>
    <s v="a. feminin"/>
    <s v="d. postuniversitare"/>
    <x v="0"/>
    <x v="109"/>
    <x v="0"/>
    <x v="0"/>
    <x v="0"/>
    <x v="0"/>
    <x v="137"/>
  </r>
  <r>
    <s v="a. sub 18 ani"/>
    <s v="b. masculin"/>
    <s v="a. liceale"/>
    <x v="0"/>
    <x v="56"/>
    <x v="0"/>
    <x v="0"/>
    <x v="1"/>
    <x v="0"/>
    <x v="138"/>
  </r>
  <r>
    <s v="b. 18 – 25"/>
    <s v="b. masculin"/>
    <s v="a. liceale"/>
    <x v="0"/>
    <x v="110"/>
    <x v="0"/>
    <x v="1"/>
    <x v="0"/>
    <x v="0"/>
    <x v="139"/>
  </r>
  <r>
    <s v="b. 18 – 25"/>
    <s v="a. feminin"/>
    <s v="b. postliceale"/>
    <x v="0"/>
    <x v="20"/>
    <x v="0"/>
    <x v="1"/>
    <x v="0"/>
    <x v="0"/>
    <x v="140"/>
  </r>
  <r>
    <s v="a. sub 18 ani"/>
    <s v="b. masculin"/>
    <s v="a. liceale"/>
    <x v="0"/>
    <x v="14"/>
    <x v="0"/>
    <x v="1"/>
    <x v="0"/>
    <x v="2"/>
    <x v="11"/>
  </r>
  <r>
    <s v="b. 18 – 25"/>
    <s v="a. feminin"/>
    <s v="a. liceale"/>
    <x v="0"/>
    <x v="38"/>
    <x v="0"/>
    <x v="0"/>
    <x v="0"/>
    <x v="0"/>
    <x v="141"/>
  </r>
  <r>
    <s v="a. sub 18 ani"/>
    <s v="b. masculin"/>
    <s v="a. liceale"/>
    <x v="0"/>
    <x v="111"/>
    <x v="0"/>
    <x v="0"/>
    <x v="0"/>
    <x v="0"/>
    <x v="142"/>
  </r>
  <r>
    <s v="d. peste 50"/>
    <s v="b. masculin"/>
    <s v="d. postuniversitare"/>
    <x v="0"/>
    <x v="112"/>
    <x v="0"/>
    <x v="0"/>
    <x v="1"/>
    <x v="0"/>
    <x v="143"/>
  </r>
</pivotCacheRecords>
</file>

<file path=xl/pivotCache/pivotCacheRecords2.xml><?xml version="1.0" encoding="utf-8"?>
<pivotCacheRecords xmlns="http://schemas.openxmlformats.org/spreadsheetml/2006/main" xmlns:r="http://schemas.openxmlformats.org/officeDocument/2006/relationships" count="182">
  <r>
    <s v="10.05.2022 11:30:30"/>
    <x v="0"/>
    <x v="0"/>
    <x v="0"/>
    <s v="b. oamenii/populaţia"/>
    <s v="resturi de mancare gatita si din cea preparata si cumparata din supermarketuri"/>
    <s v="a. cumpărăm mai mult decât avem nevoie"/>
    <s v="a. da"/>
    <s v="a. da"/>
    <s v="a. da"/>
    <s v="Educatie alimentara sanatoasa"/>
  </r>
  <r>
    <s v="10.05.2022 11:37:21"/>
    <x v="1"/>
    <x v="1"/>
    <x v="1"/>
    <s v="b. oamenii/populaţia"/>
    <s v="Alimentele stricate"/>
    <s v="a. cumpărăm mai mult decât avem nevoie"/>
    <s v="b. nu"/>
    <s v="b. nu"/>
    <s v="Nu știu"/>
    <s v="Da,pentru că alimentele sunt importante pentru viața noastră zilnica"/>
  </r>
  <r>
    <s v="10.05.2022 11:38:03"/>
    <x v="1"/>
    <x v="1"/>
    <x v="1"/>
    <s v="a. industria alimentară"/>
    <s v="Ciorba, tocăniță, pește"/>
    <s v="a. cumpărăm mai mult decât avem nevoie"/>
    <s v="a. da"/>
    <s v="Rareori"/>
    <s v="b. nu"/>
    <s v="Resturile de mâncare sa se doneze celor nevoiași."/>
  </r>
  <r>
    <s v="10.05.2022 11:38:04"/>
    <x v="1"/>
    <x v="1"/>
    <x v="1"/>
    <s v="b. oamenii/populaţia"/>
    <s v="resturile de mâncare"/>
    <s v="b. plecăm nemâncaţi la cumpărături"/>
    <s v="b. nu"/>
    <s v="a. da"/>
    <s v="a. da"/>
    <s v="da"/>
  </r>
  <r>
    <s v="10.05.2022 11:38:11"/>
    <x v="1"/>
    <x v="1"/>
    <x v="1"/>
    <s v="b. oamenii/populaţia"/>
    <s v="Produsele de panificație"/>
    <s v="a. cumpărăm mai mult decât avem nevoie"/>
    <s v="b. nu"/>
    <s v="b. nu"/>
    <s v="b. nu"/>
    <s v="Punerea unui număr de produse de persoană"/>
  </r>
  <r>
    <s v="10.05.2022 11:38:23"/>
    <x v="1"/>
    <x v="1"/>
    <x v="1"/>
    <s v="b. oamenii/populaţia"/>
    <s v="Cereals,paste"/>
    <s v="a. cumpărăm mai mult decât avem nevoie"/>
    <s v="b. nu"/>
    <s v="b. nu"/>
    <s v="b. nu"/>
    <s v="A impune un set de reguli"/>
  </r>
  <r>
    <s v="10.05.2022 11:38:56"/>
    <x v="1"/>
    <x v="1"/>
    <x v="1"/>
    <s v="b. oamenii/populaţia"/>
    <s v="Resturi de alimente"/>
    <s v="a. cumpărăm mai mult decât avem nevoie"/>
    <s v="b. nu"/>
    <s v="b. nu"/>
    <s v="a. da"/>
    <s v="Sa cumparam doar strictul necesar de alimente"/>
  </r>
  <r>
    <s v="10.05.2022 11:39:07"/>
    <x v="1"/>
    <x v="1"/>
    <x v="1"/>
    <s v="b. oamenii/populaţia"/>
    <s v="Pâinea, tocăniță etc"/>
    <s v="a. cumpărăm mai mult decât avem nevoie"/>
    <s v="a. da"/>
    <s v="b. nu"/>
    <s v="b. nu"/>
    <s v="Să dăm la cei săraci și care au nevoie"/>
  </r>
  <r>
    <s v="10.05.2022 11:39:13"/>
    <x v="1"/>
    <x v="1"/>
    <x v="1"/>
    <s v="b. oamenii/populaţia"/>
    <s v="La mine acasa nu se arunca daca ramane ceva prin frigider se da la caine"/>
    <s v="c. suntem atraşi de reduceri /oferte la diferite produse"/>
    <s v="b. nu"/>
    <s v="a. da"/>
    <s v="b. nu"/>
    <s v="Nu am nici-o idee"/>
  </r>
  <r>
    <s v="10.05.2022 11:39:19"/>
    <x v="1"/>
    <x v="1"/>
    <x v="1"/>
    <s v="b. oamenii/populaţia"/>
    <s v="Pâinea"/>
    <s v="a. cumpărăm mai mult decât avem nevoie"/>
    <s v="a. da"/>
    <s v="b. nu"/>
    <s v="b. nu"/>
    <s v="AS PUNE MAI PUȚINE ALIMENTE IN MAGAZINE"/>
  </r>
  <r>
    <s v="10.05.2022 11:39:36"/>
    <x v="1"/>
    <x v="1"/>
    <x v="1"/>
    <s v="b. oamenii/populaţia"/>
    <s v="Ciorba"/>
    <s v="a. cumpărăm mai mult decât avem nevoie"/>
    <s v="b. nu"/>
    <s v="b. nu"/>
    <s v="b. nu"/>
    <s v="Mai puțină mâncare produsa"/>
  </r>
  <r>
    <s v="10.05.2022 11:39:41"/>
    <x v="1"/>
    <x v="1"/>
    <x v="1"/>
    <s v="c. agricultura"/>
    <s v="Pâinea"/>
    <s v="a. cumpărăm mai mult decât avem nevoie"/>
    <s v="a. da"/>
    <s v="a. da"/>
    <s v="b. nu"/>
    <s v="."/>
  </r>
  <r>
    <s v="10.05.2022 11:39:48"/>
    <x v="1"/>
    <x v="1"/>
    <x v="1"/>
    <s v="b. oamenii/populaţia"/>
    <s v="Ciorba"/>
    <s v="a. cumpărăm mai mult decât avem nevoie"/>
    <s v="b. nu"/>
    <s v="b. nu"/>
    <s v="a. da"/>
    <s v="Sa existe o limita de alimente pe care o persoana le poate cumpăra în funcție de situația lui familiala și nu numai"/>
  </r>
  <r>
    <s v="10.05.2022 11:39:53"/>
    <x v="1"/>
    <x v="1"/>
    <x v="1"/>
    <s v="b. oamenii/populaţia"/>
    <s v="Painea după ce se strica"/>
    <s v="a. cumpărăm mai mult decât avem nevoie"/>
    <s v="a. da"/>
    <s v="b. nu"/>
    <s v="Nu stiu"/>
    <s v="Sa nu mai cumpărăm alimente în plus_x000a_Mancarea care rămâne sa o dam la animale pentru a nu se arunca_x000a_"/>
  </r>
  <r>
    <s v="10.05.2022 11:40:00"/>
    <x v="1"/>
    <x v="1"/>
    <x v="1"/>
    <s v="a. industria alimentară"/>
    <s v="Mancarea făcută in exces"/>
    <s v="a. cumpărăm mai mult decât avem nevoie"/>
    <s v="b. nu"/>
    <s v="a. da"/>
    <s v="a. da"/>
    <s v="Sa cumpărăm strictul necesar si eventual o pofta"/>
  </r>
  <r>
    <s v="10.05.2022 11:40:06"/>
    <x v="1"/>
    <x v="1"/>
    <x v="1"/>
    <s v="b. oamenii/populaţia"/>
    <s v="Mancare in exces"/>
    <s v="c. suntem atraşi de reduceri /oferte la diferite produse"/>
    <s v="a. da"/>
    <s v="b. nu"/>
    <s v="b. nu"/>
    <s v="Sa se faca cumparaturi doar la nevoie"/>
  </r>
  <r>
    <s v="10.05.2022 11:40:09"/>
    <x v="1"/>
    <x v="1"/>
    <x v="1"/>
    <s v="b. oamenii/populaţia"/>
    <s v="."/>
    <s v="a. cumpărăm mai mult decât avem nevoie"/>
    <s v="b. nu"/>
    <s v="a. da"/>
    <s v="b. nu"/>
    <s v="Sa avem o limita de achiziționare la unele produse"/>
  </r>
  <r>
    <s v="10.05.2022 11:40:17"/>
    <x v="1"/>
    <x v="1"/>
    <x v="1"/>
    <s v="b. oamenii/populaţia"/>
    <s v="Ciorba"/>
    <s v="a. cumpărăm mai mult decât avem nevoie"/>
    <s v="b. nu"/>
    <s v="a. da"/>
    <s v="b. nu"/>
    <s v="Mâncarea care nu o mai putem manca sa o dam la altcineva sau la animale."/>
  </r>
  <r>
    <s v="10.05.2022 11:40:54"/>
    <x v="1"/>
    <x v="1"/>
    <x v="1"/>
    <s v="a. industria alimentară"/>
    <s v="Carnea stricata _x000a_"/>
    <s v="a. cumpărăm mai mult decât avem nevoie"/>
    <s v="b. nu"/>
    <s v="a. da"/>
    <s v="a. da"/>
    <s v="Sa tinem mancarea ascunsa de public un timp ,pentru ca toti oameni sa vada cat de mult inseamna mancarea si sa nu o risipeasca ."/>
  </r>
  <r>
    <s v="10.05.2022 11:41:46"/>
    <x v="1"/>
    <x v="1"/>
    <x v="1"/>
    <s v="a. industria alimentară"/>
    <s v="fructe expirate (banane)"/>
    <s v="a. cumpărăm mai mult decât avem nevoie"/>
    <s v="b. nu"/>
    <s v="a. da"/>
    <s v="b. nu"/>
    <s v="nu stiu"/>
  </r>
  <r>
    <s v="10.05.2022 12:24:29"/>
    <x v="1"/>
    <x v="0"/>
    <x v="1"/>
    <s v="b. oamenii/populaţia"/>
    <s v="Ciorbă"/>
    <s v="c. suntem atraşi de reduceri /oferte la diferite produse"/>
    <s v="a. da"/>
    <s v="b. nu"/>
    <s v="a. da"/>
    <s v="Diete"/>
  </r>
  <r>
    <s v="10.05.2022 12:24:55"/>
    <x v="1"/>
    <x v="0"/>
    <x v="1"/>
    <s v="c. agricultura"/>
    <s v="Hârtie"/>
    <s v="a. cumpărăm mai mult decât avem nevoie"/>
    <s v="b. nu"/>
    <s v="b. nu"/>
    <s v="b. nu"/>
    <s v="Dieta"/>
  </r>
  <r>
    <s v="10.05.2022 12:25:30"/>
    <x v="1"/>
    <x v="1"/>
    <x v="1"/>
    <s v="b. oamenii/populaţia"/>
    <s v="conserve , pungi plastic"/>
    <s v="c. suntem atraşi de reduceri /oferte la diferite produse"/>
    <s v="b. nu"/>
    <s v="a. da"/>
    <s v="a. da"/>
    <s v="nu stiu"/>
  </r>
  <r>
    <s v="10.05.2022 12:26:54"/>
    <x v="1"/>
    <x v="0"/>
    <x v="1"/>
    <s v="b. oamenii/populaţia"/>
    <s v="paine"/>
    <s v="a. cumpărăm mai mult decât avem nevoie"/>
    <s v="a. da"/>
    <s v="b. nu"/>
    <s v="a. da"/>
    <s v="-"/>
  </r>
  <r>
    <s v="10.05.2022 12:28:16"/>
    <x v="1"/>
    <x v="0"/>
    <x v="1"/>
    <s v="b. oamenii/populaţia"/>
    <s v="Pâinea"/>
    <s v="a. cumpărăm mai mult decât avem nevoie"/>
    <s v="a. da"/>
    <s v="b. nu"/>
    <s v="b. nu"/>
    <s v="Niște amende de mediu"/>
  </r>
  <r>
    <s v="10.05.2022 12:28:20"/>
    <x v="2"/>
    <x v="0"/>
    <x v="2"/>
    <s v="b. oamenii/populaţia"/>
    <s v="paine, legume"/>
    <s v="a. cumpărăm mai mult decât avem nevoie"/>
    <s v="a. da"/>
    <s v="a. da"/>
    <s v="a. da"/>
    <s v="donarea de catre supermarketuri a alimentelor care se apropie de data de expirare"/>
  </r>
  <r>
    <s v="10.05.2022 12:28:57"/>
    <x v="1"/>
    <x v="0"/>
    <x v="1"/>
    <s v="b. oamenii/populaţia"/>
    <s v="nu știu"/>
    <s v="b. plecăm nemâncaţi la cumpărături"/>
    <s v="a. da"/>
    <s v="b. nu"/>
    <s v="b. nu"/>
    <s v="nimic"/>
  </r>
  <r>
    <s v="10.05.2022 12:29:46"/>
    <x v="3"/>
    <x v="0"/>
    <x v="1"/>
    <s v="b. oamenii/populaţia"/>
    <s v="Ambalaje/ peturi"/>
    <s v="b. plecăm nemâncaţi la cumpărături"/>
    <s v="a. da"/>
    <s v="b. nu"/>
    <s v="a. da"/>
    <s v="Sa reciclam mancarea"/>
  </r>
  <r>
    <s v="10.05.2022 12:29:56"/>
    <x v="1"/>
    <x v="0"/>
    <x v="1"/>
    <s v="b. oamenii/populaţia"/>
    <s v="-"/>
    <s v="a. cumpărăm mai mult decât avem nevoie"/>
    <s v="a. da"/>
    <s v="a. da"/>
    <s v="b. nu"/>
    <s v="."/>
  </r>
  <r>
    <s v="10.05.2022 12:30:25"/>
    <x v="1"/>
    <x v="1"/>
    <x v="1"/>
    <s v="a. industria alimentară"/>
    <s v="paine"/>
    <s v="a. cumpărăm mai mult decât avem nevoie"/>
    <s v="a. da"/>
    <s v="b. nu"/>
    <s v="a. da"/>
    <s v="Fiecare persoana ar trebui sa vina cu o lista care presupune minimul de nevoi de care este necesar pentru fiecare membru al familiei."/>
  </r>
  <r>
    <s v="10.05.2022 12:30:32"/>
    <x v="3"/>
    <x v="0"/>
    <x v="1"/>
    <s v="b. oamenii/populaţia"/>
    <s v="Legume"/>
    <s v="a. cumpărăm mai mult decât avem nevoie"/>
    <s v="a. da"/>
    <s v="a. da"/>
    <s v="b. nu"/>
    <s v="Nu știu"/>
  </r>
  <r>
    <s v="10.05.2022 12:30:41"/>
    <x v="1"/>
    <x v="1"/>
    <x v="1"/>
    <s v="a. industria alimentară"/>
    <s v="mancarea gatita"/>
    <s v="a. cumpărăm mai mult decât avem nevoie"/>
    <s v="a. da"/>
    <s v="a. da"/>
    <s v="b. nu"/>
    <s v="cumparati/gatiti/comandati mai putin incat sa nu mai fie nevoie ca mancarea sa fie aruncata"/>
  </r>
  <r>
    <s v="10.05.2022 12:32:04"/>
    <x v="3"/>
    <x v="1"/>
    <x v="1"/>
    <s v="b. oamenii/populaţia"/>
    <s v="Pâine"/>
    <s v="a. cumpărăm mai mult decât avem nevoie"/>
    <s v="a. da"/>
    <s v="b. nu"/>
    <s v="a. da"/>
    <s v="."/>
  </r>
  <r>
    <s v="10.05.2022 12:32:35"/>
    <x v="3"/>
    <x v="0"/>
    <x v="1"/>
    <s v="c. agricultura"/>
    <s v="-"/>
    <s v="c. suntem atraşi de reduceri /oferte la diferite produse"/>
    <s v="b. nu"/>
    <s v="b. nu"/>
    <s v="b. nu"/>
    <s v="-"/>
  </r>
  <r>
    <s v="10.05.2022 12:32:41"/>
    <x v="3"/>
    <x v="1"/>
    <x v="1"/>
    <s v="b. oamenii/populaţia"/>
    <s v="Legume si fructe"/>
    <s v="a. cumpărăm mai mult decât avem nevoie"/>
    <s v="b. nu"/>
    <s v="a. da"/>
    <s v="a. da"/>
    <s v="Sa cumpărăm puțin si des pentru a gestiona mai bine alimentele"/>
  </r>
  <r>
    <s v="10.05.2022 12:32:44"/>
    <x v="3"/>
    <x v="0"/>
    <x v="1"/>
    <s v="b. oamenii/populaţia"/>
    <s v="Legume"/>
    <s v="b. plecăm nemâncaţi la cumpărături"/>
    <s v="a. da"/>
    <s v="a. da"/>
    <s v="a. da"/>
    <s v="Încercarea de a folosii resturile alimentare pentru compost"/>
  </r>
  <r>
    <s v="10.05.2022 12:33:04"/>
    <x v="3"/>
    <x v="1"/>
    <x v="1"/>
    <s v="b. oamenii/populaţia"/>
    <s v=","/>
    <s v="a. cumpărăm mai mult decât avem nevoie"/>
    <s v="a. da"/>
    <s v="a. da"/>
    <s v="a. da"/>
    <s v="Nu am idee acum"/>
  </r>
  <r>
    <s v="10.05.2022 12:33:08"/>
    <x v="1"/>
    <x v="0"/>
    <x v="1"/>
    <s v="b. oamenii/populaţia"/>
    <s v="Pâine, carne"/>
    <s v="a. cumpărăm mai mult decât avem nevoie"/>
    <s v="b. nu"/>
    <s v="b. nu"/>
    <s v="a. da"/>
    <s v="Sa cumpărăm atât cât avem nevoie"/>
  </r>
  <r>
    <s v="10.05.2022 12:33:13"/>
    <x v="3"/>
    <x v="0"/>
    <x v="1"/>
    <s v="b. oamenii/populaţia"/>
    <s v="Paine"/>
    <s v="a. cumpărăm mai mult decât avem nevoie"/>
    <s v="a. da"/>
    <s v="b. nu"/>
    <s v="a. da"/>
    <s v="scumpirea produselor"/>
  </r>
  <r>
    <s v="10.05.2022 12:33:22"/>
    <x v="3"/>
    <x v="0"/>
    <x v="1"/>
    <s v="b. oamenii/populaţia"/>
    <s v="produse de panificație"/>
    <s v="a. cumpărăm mai mult decât avem nevoie"/>
    <s v="a. da"/>
    <s v="a. da"/>
    <s v="a. da"/>
    <s v="sa cumpărăm strictul necesar"/>
  </r>
  <r>
    <s v="10.05.2022 12:33:25"/>
    <x v="3"/>
    <x v="0"/>
    <x v="1"/>
    <s v="b. oamenii/populaţia"/>
    <s v="Carnea"/>
    <s v="b. plecăm nemâncaţi la cumpărături"/>
    <s v="b. nu"/>
    <s v="b. nu"/>
    <s v="b. nu"/>
    <s v="."/>
  </r>
  <r>
    <s v="10.05.2022 12:33:41"/>
    <x v="3"/>
    <x v="0"/>
    <x v="1"/>
    <s v="b. oamenii/populaţia"/>
    <s v="Paine"/>
    <s v="a. cumpărăm mai mult decât avem nevoie"/>
    <s v="a. da"/>
    <s v="b. nu"/>
    <s v="b. nu"/>
    <s v="Cumpărarea doar de produsele de care avem nevoie"/>
  </r>
  <r>
    <s v="10.05.2022 12:34:15"/>
    <x v="3"/>
    <x v="1"/>
    <x v="1"/>
    <s v="b. oamenii/populaţia"/>
    <s v="Plastic"/>
    <s v="a. cumpărăm mai mult decât avem nevoie"/>
    <s v="b. nu"/>
    <s v="a. da"/>
    <s v="b. nu"/>
    <s v="Să se cumpere mai puțin"/>
  </r>
  <r>
    <s v="10.05.2022 12:34:16"/>
    <x v="1"/>
    <x v="0"/>
    <x v="1"/>
    <s v="b. oamenii/populaţia"/>
    <s v="Laptele"/>
    <s v="a. cumpărăm mai mult decât avem nevoie"/>
    <s v="a. da"/>
    <s v="b. nu"/>
    <s v="a. da"/>
    <s v="-"/>
  </r>
  <r>
    <s v="10.05.2022 12:34:30"/>
    <x v="1"/>
    <x v="1"/>
    <x v="1"/>
    <s v="b. oamenii/populaţia"/>
    <s v="paine"/>
    <s v="a. cumpărăm mai mult decât avem nevoie"/>
    <s v="a. da"/>
    <s v="b. nu"/>
    <s v="a. da"/>
    <s v="."/>
  </r>
  <r>
    <s v="10.05.2022 12:34:59"/>
    <x v="3"/>
    <x v="1"/>
    <x v="1"/>
    <s v="b. oamenii/populaţia"/>
    <s v="nu arunc alimente ..."/>
    <s v="a. cumpărăm mai mult decât avem nevoie"/>
    <s v="b. nu"/>
    <s v="b. nu"/>
    <s v="b. nu"/>
    <s v="fiecare om să aibă dreptul să ia respectivul aliment de maxim 3 ori și depinzând și de greutate, cu cât e mai mare cu atât îl poți lua de mai puțin de 3 ori."/>
  </r>
  <r>
    <s v="10.05.2022 12:35:10"/>
    <x v="3"/>
    <x v="0"/>
    <x v="1"/>
    <s v="b. oamenii/populaţia"/>
    <s v="Noi incercam pe cat posibil sa nu facem risipa"/>
    <s v="a. cumpărăm mai mult decât avem nevoie"/>
    <s v="a. da"/>
    <s v="a. da"/>
    <s v="a. da"/>
    <s v="Să cumpărăm cat avem nevoie ,in cazul in care cumpărăm mai mult ,sa pastram produsele în condiții bune,pentru a le dona celor sărmani"/>
  </r>
  <r>
    <s v="10.05.2022 12:36:46"/>
    <x v="1"/>
    <x v="1"/>
    <x v="1"/>
    <s v="b. oamenii/populaţia"/>
    <s v="Fructele"/>
    <s v="a. cumpărăm mai mult decât avem nevoie"/>
    <s v="b. nu"/>
    <s v="b. nu"/>
    <s v="a. da"/>
    <s v="Trevuie gandita o lista; cum si cat consumi din acea lista"/>
  </r>
  <r>
    <s v="10.05.2022 12:37:26"/>
    <x v="1"/>
    <x v="1"/>
    <x v="1"/>
    <s v="a. industria alimentară"/>
    <s v="Painea"/>
    <s v="c. suntem atraşi de reduceri /oferte la diferite produse"/>
    <s v="a. da"/>
    <s v="b. nu"/>
    <s v="b. nu"/>
    <s v="As propune sa nu mai cumparam excesiv alimente pe care nu le vom consuma."/>
  </r>
  <r>
    <s v="10.05.2022 12:37:34"/>
    <x v="3"/>
    <x v="0"/>
    <x v="1"/>
    <s v="a. industria alimentară"/>
    <s v="Carton,bidoane,hârtie"/>
    <s v="a. cumpărăm mai mult decât avem nevoie"/>
    <s v="a. da"/>
    <s v="a. da"/>
    <s v="a. da"/>
    <s v="Analiza mai detaliată asupra produselor și modului de a le consuma"/>
  </r>
  <r>
    <s v="10.05.2022 12:37:34"/>
    <x v="1"/>
    <x v="0"/>
    <x v="1"/>
    <s v="b. oamenii/populaţia"/>
    <s v="nu știu"/>
    <s v="c. suntem atraşi de reduceri /oferte la diferite produse"/>
    <s v="a. da"/>
    <s v="b. nu"/>
    <s v="a. da"/>
    <s v="sa ne cumpărăm cat avem nevoie"/>
  </r>
  <r>
    <s v="10.05.2022 12:38:00"/>
    <x v="1"/>
    <x v="1"/>
    <x v="1"/>
    <s v="b. oamenii/populaţia"/>
    <s v="Pâinea"/>
    <s v="a. cumpărăm mai mult decât avem nevoie"/>
    <s v="a. da"/>
    <s v="b. nu"/>
    <s v="a. da"/>
    <s v="Lista de cumpărături înainte de a pleca de-acasă"/>
  </r>
  <r>
    <s v="10.05.2022 12:38:59"/>
    <x v="3"/>
    <x v="0"/>
    <x v="1"/>
    <s v="b. oamenii/populaţia"/>
    <s v="Mezeluri."/>
    <s v="a. cumpărăm mai mult decât avem nevoie"/>
    <s v="a. da"/>
    <s v="a. da"/>
    <s v="a. da"/>
    <s v="As pune, indiferent de principii, rationalizarea alimentelor."/>
  </r>
  <r>
    <s v="10.05.2022 12:39:21"/>
    <x v="3"/>
    <x v="0"/>
    <x v="1"/>
    <s v="b. oamenii/populaţia"/>
    <s v="Painea"/>
    <s v="a. cumpărăm mai mult decât avem nevoie"/>
    <s v="a. da"/>
    <s v="b. nu"/>
    <s v="a. da"/>
    <s v="Un minimum la cunparerea produselor"/>
  </r>
  <r>
    <s v="10.05.2022 12:40:21"/>
    <x v="1"/>
    <x v="1"/>
    <x v="1"/>
    <s v="b. oamenii/populaţia"/>
    <s v="Cartofii"/>
    <s v="a. cumpărăm mai mult decât avem nevoie"/>
    <s v="a. da"/>
    <s v="b. nu"/>
    <s v="b. nu"/>
    <s v="Da-ti si la cei saraci"/>
  </r>
  <r>
    <s v="10.05.2022 12:41:01"/>
    <x v="1"/>
    <x v="1"/>
    <x v="1"/>
    <s v="a. industria alimentară"/>
    <s v="oua"/>
    <s v="b. plecăm nemâncaţi la cumpărături"/>
    <s v="b. nu"/>
    <s v="b. nu"/>
    <s v="b. nu"/>
    <s v="O limită de cumpăraturi._x000a_"/>
  </r>
  <r>
    <s v="10.05.2022 12:41:18"/>
    <x v="1"/>
    <x v="0"/>
    <x v="1"/>
    <s v="b. oamenii/populaţia"/>
    <s v="carne"/>
    <s v="b. plecăm nemâncaţi la cumpărături"/>
    <s v="a. da"/>
    <s v="a. da"/>
    <s v="a. da"/>
    <s v="reciclarea produselor nefolosite"/>
  </r>
  <r>
    <s v="10.05.2022 12:41:37"/>
    <x v="3"/>
    <x v="0"/>
    <x v="1"/>
    <s v="b. oamenii/populaţia"/>
    <s v="painea si legumele"/>
    <s v="c. suntem atraşi de reduceri /oferte la diferite produse"/>
    <s v="a. da"/>
    <s v="a. da"/>
    <s v="probabil"/>
    <s v="sa facem o lista cu maniul din fiecare zi si sa dozam cand facem mancare"/>
  </r>
  <r>
    <s v="10.05.2022 12:41:59"/>
    <x v="1"/>
    <x v="1"/>
    <x v="3"/>
    <s v="b. oamenii/populaţia"/>
    <s v="Painea"/>
    <s v="a. cumpărăm mai mult decât avem nevoie"/>
    <s v="a. da"/>
    <s v="b. nu"/>
    <s v="b. nu"/>
    <s v="Nu stiu"/>
  </r>
  <r>
    <s v="10.05.2022 12:42:31"/>
    <x v="1"/>
    <x v="1"/>
    <x v="1"/>
    <s v="b. oamenii/populaţia"/>
    <s v="Aproape orice"/>
    <s v="a. cumpărăm mai mult decât avem nevoie"/>
    <s v="a. da"/>
    <s v="a. da"/>
    <s v="b. nu"/>
    <s v="Reducerea risipei"/>
  </r>
  <r>
    <s v="10.05.2022 12:42:39"/>
    <x v="1"/>
    <x v="1"/>
    <x v="1"/>
    <s v="b. oamenii/populaţia"/>
    <s v="Lactatele"/>
    <s v="a. cumpărăm mai mult decât avem nevoie"/>
    <s v="b. nu"/>
    <s v="b. nu"/>
    <s v="b. nu"/>
    <m/>
  </r>
  <r>
    <s v="10.05.2022 12:43:54"/>
    <x v="3"/>
    <x v="1"/>
    <x v="1"/>
    <s v="b. oamenii/populaţia"/>
    <s v="Fructe,legume"/>
    <s v="a. cumpărăm mai mult decât avem nevoie"/>
    <s v="a. da"/>
    <s v="b. nu"/>
    <s v="b. nu"/>
    <s v="Educarea și conștientizarea in in ceea ce privește risipa alimentelor"/>
  </r>
  <r>
    <s v="10.05.2022 12:44:18"/>
    <x v="3"/>
    <x v="1"/>
    <x v="1"/>
    <s v="b. oamenii/populaţia"/>
    <s v="fructe, legume"/>
    <s v="a. cumpărăm mai mult decât avem nevoie"/>
    <s v="a. da"/>
    <s v="a. da"/>
    <s v="a. da"/>
    <s v="Încurajarea reciclarii."/>
  </r>
  <r>
    <s v="10.05.2022 12:44:38"/>
    <x v="3"/>
    <x v="0"/>
    <x v="1"/>
    <s v="b. oamenii/populaţia"/>
    <s v="Nu prea aruncam"/>
    <s v="c. suntem atraşi de reduceri /oferte la diferite produse"/>
    <s v="a. da"/>
    <s v="a. da"/>
    <s v="a. da"/>
    <s v="Sa cumpărăm mai putin"/>
  </r>
  <r>
    <s v="10.05.2022 12:45:08"/>
    <x v="1"/>
    <x v="1"/>
    <x v="1"/>
    <s v="a. industria alimentară"/>
    <s v="Legume"/>
    <s v="a. cumpărăm mai mult decât avem nevoie"/>
    <s v="b. nu"/>
    <s v="a. da"/>
    <s v="a. da"/>
    <s v="Nu știu"/>
  </r>
  <r>
    <s v="10.05.2022 12:46:19"/>
    <x v="1"/>
    <x v="1"/>
    <x v="1"/>
    <s v="b. oamenii/populaţia"/>
    <s v="Painea"/>
    <s v="a. cumpărăm mai mult decât avem nevoie"/>
    <s v="a. da"/>
    <s v="b. nu"/>
    <s v="b. nu"/>
    <s v="."/>
  </r>
  <r>
    <s v="10.05.2022 12:48:26"/>
    <x v="1"/>
    <x v="1"/>
    <x v="1"/>
    <s v="b. oamenii/populaţia"/>
    <s v="."/>
    <s v="a. cumpărăm mai mult decât avem nevoie"/>
    <s v="a. da"/>
    <s v="b. nu"/>
    <s v="a. da"/>
    <s v="."/>
  </r>
  <r>
    <s v="10.05.2022 12:48:30"/>
    <x v="1"/>
    <x v="0"/>
    <x v="1"/>
    <s v="b. oamenii/populaţia"/>
    <s v="Orice"/>
    <s v="b. plecăm nemâncaţi la cumpărături"/>
    <s v="a. da"/>
    <s v="b. nu"/>
    <s v="b. nu"/>
    <s v="Luam cat avem nevoie"/>
  </r>
  <r>
    <s v="10.05.2022 12:50:28"/>
    <x v="3"/>
    <x v="0"/>
    <x v="1"/>
    <s v="b. oamenii/populaţia"/>
    <s v="Fructe, iaurturi, mancare gatita, carnea"/>
    <s v="a. cumpărăm mai mult decât avem nevoie"/>
    <s v="a. da"/>
    <s v="b. nu"/>
    <s v="a. da"/>
    <s v="Nu stiu"/>
  </r>
  <r>
    <s v="10.05.2022 12:50:46"/>
    <x v="1"/>
    <x v="1"/>
    <x v="1"/>
    <s v="b. oamenii/populaţia"/>
    <s v="Mancarea"/>
    <s v="a. cumpărăm mai mult decât avem nevoie"/>
    <s v="a. da"/>
    <s v="a. da"/>
    <s v="a. da"/>
    <s v="Sa ne controlam poftele"/>
  </r>
  <r>
    <s v="10.05.2022 12:51:57"/>
    <x v="1"/>
    <x v="1"/>
    <x v="1"/>
    <s v="b. oamenii/populaţia"/>
    <s v="Carne"/>
    <s v="a. cumpărăm mai mult decât avem nevoie"/>
    <s v="b. nu"/>
    <s v="a. da"/>
    <s v="a. da"/>
    <s v="Cumpararea strictului necesar familiei"/>
  </r>
  <r>
    <s v="10.05.2022 12:52:37"/>
    <x v="3"/>
    <x v="1"/>
    <x v="1"/>
    <s v="b. oamenii/populaţia"/>
    <s v="."/>
    <s v="a. cumpărăm mai mult decât avem nevoie"/>
    <s v="a. da"/>
    <s v="a. da"/>
    <s v="a. da"/>
    <s v="."/>
  </r>
  <r>
    <s v="10.05.2022 12:53:06"/>
    <x v="3"/>
    <x v="0"/>
    <x v="1"/>
    <s v="b. oamenii/populaţia"/>
    <s v="Pâinea"/>
    <s v="a. cumpărăm mai mult decât avem nevoie"/>
    <s v="a. da"/>
    <s v="a. da"/>
    <s v="b. nu"/>
    <s v="Strictețe la cumpărături"/>
  </r>
  <r>
    <s v="10.05.2022 12:53:15"/>
    <x v="1"/>
    <x v="1"/>
    <x v="1"/>
    <s v="b. oamenii/populaţia"/>
    <s v="."/>
    <s v="c. suntem atraşi de reduceri /oferte la diferite produse"/>
    <s v="a. da"/>
    <s v="a. da"/>
    <s v="b. nu"/>
    <s v="A nu se mai cumpăra impulsiv, și folosirea alimentelor pe care le cumpărăm."/>
  </r>
  <r>
    <s v="10.05.2022 12:53:26"/>
    <x v="1"/>
    <x v="1"/>
    <x v="1"/>
    <s v="b. oamenii/populaţia"/>
    <s v="Fructe"/>
    <s v="a. cumpărăm mai mult decât avem nevoie"/>
    <s v="b. nu"/>
    <s v="a. da"/>
    <s v="b. nu"/>
    <s v="In cazul in care cineva cumpără multe alimente sa justifice de ce"/>
  </r>
  <r>
    <s v="10.05.2022 12:54:19"/>
    <x v="3"/>
    <x v="0"/>
    <x v="2"/>
    <s v="Supermarketurile, Hypermarket urile"/>
    <s v="Mâncare gatita in cantități mari gen ciorbe, tocanite"/>
    <s v="a. cumpărăm mai mult decât avem nevoie"/>
    <s v="b. nu"/>
    <s v="a. da"/>
    <s v="a. da"/>
    <s v="Magazinele mari sa doneze produsele in prag de expirare (unor centre de ajutor socialspre exemplu) in loc de a le casa imediat sau in loc de a le arunca la groapa de gunoi. Este bine cunoscut faptul ca persoanele din zonele defavorizate fac &quot;dumpster diving&quot; si se străduiesc sa recupereze orice se poate recupera. Ca exemplu divagat de la subiect, am dorit sa cumpăr niște flori la ghiveci din Kaufland, eram dispusa sa achit prețul integral deși se aflau într-o stare deplorabila și mi-a fost respinsa cererea pe motiv ca absolut tot ce nu se mai pretează la vânzare, se casează"/>
  </r>
  <r>
    <s v="10.05.2022 12:56:20"/>
    <x v="3"/>
    <x v="0"/>
    <x v="1"/>
    <s v="c. agricultura"/>
    <s v="Nimic"/>
    <s v="b. plecăm nemâncaţi la cumpărături"/>
    <s v="a. da"/>
    <s v="b. nu"/>
    <s v="b. nu"/>
    <s v="Nuci una"/>
  </r>
  <r>
    <s v="10.05.2022 12:58:25"/>
    <x v="1"/>
    <x v="0"/>
    <x v="1"/>
    <s v="a. industria alimentară"/>
    <s v="Pâine"/>
    <s v="a. cumpărăm mai mult decât avem nevoie"/>
    <s v="a. da"/>
    <s v="a. da"/>
    <s v="b. nu"/>
    <s v="Sa cumpărăm cat ne trebuie"/>
  </r>
  <r>
    <s v="10.05.2022 12:58:37"/>
    <x v="1"/>
    <x v="0"/>
    <x v="1"/>
    <s v="b. oamenii/populaţia"/>
    <s v="Pâinea"/>
    <s v="a. cumpărăm mai mult decât avem nevoie"/>
    <s v="b. nu"/>
    <s v="b. nu"/>
    <s v="a. da"/>
    <s v="Inventarea unor retete din alimentele care aproape au termenul de valabilitate spre sfârșit.Daruira alimentelor/mâncărurilor celor care au nevoie"/>
  </r>
  <r>
    <s v="10.05.2022 13:01:31"/>
    <x v="3"/>
    <x v="0"/>
    <x v="1"/>
    <s v="b. oamenii/populaţia"/>
    <s v="Mâncarea gătită"/>
    <s v="a. cumpărăm mai mult decât avem nevoie"/>
    <s v="a. da"/>
    <s v="a. da"/>
    <s v="a. da"/>
    <s v="Stăpânirea de sine"/>
  </r>
  <r>
    <s v="10.05.2022 13:01:55"/>
    <x v="3"/>
    <x v="0"/>
    <x v="1"/>
    <s v="b. oamenii/populaţia"/>
    <s v="Alimentele care se arunca sunt,de obicei,cele care s au stricat si nu mai pot fi mancate._x000a__x000a_(din cauza excesului de alimente cumpărate)"/>
    <s v="a. cumpărăm mai mult decât avem nevoie"/>
    <s v="a. da"/>
    <s v="b. nu"/>
    <s v="b. nu"/>
    <s v="Sa se manance sanatos de fiecare data,iar resturile sa fie folosite(daca se poate).As propune noi retete inventive care sa contina partile nutritive(cojile de portocala,lamaie etc),astfel incat sa nu se produca risipa.In plus,as asigura cumpararea de alimente care o sa fie sigur folosite intr-un timp scurt.As constientiza populatia cu privire la alimente,avantajele lor(din pct de vedere nutritiv) dar si dezavantajele(din cauza excesului/alergiilor/bolilor)."/>
  </r>
  <r>
    <s v="10.05.2022 13:03:01"/>
    <x v="3"/>
    <x v="0"/>
    <x v="1"/>
    <s v="b. oamenii/populaţia"/>
    <s v="-"/>
    <s v="a. cumpărăm mai mult decât avem nevoie"/>
    <s v="a. da"/>
    <s v="a. da"/>
    <s v="b. nu"/>
    <s v="de a cumpăra strictul necesar."/>
  </r>
  <r>
    <s v="10.05.2022 13:03:56"/>
    <x v="1"/>
    <x v="1"/>
    <x v="1"/>
    <s v="b. oamenii/populaţia"/>
    <s v="Ambalaje"/>
    <s v="a. cumpărăm mai mult decât avem nevoie"/>
    <s v="a. da"/>
    <s v="b. nu"/>
    <s v="a. da"/>
    <s v="Limitarea unor produse"/>
  </r>
  <r>
    <s v="10.05.2022 13:05:09"/>
    <x v="3"/>
    <x v="0"/>
    <x v="1"/>
    <s v="b. oamenii/populaţia"/>
    <s v="legumele"/>
    <s v="a. cumpărăm mai mult decât avem nevoie"/>
    <s v="a. da"/>
    <s v="b. nu"/>
    <s v="a. da"/>
    <s v="lista de cumpărături obligatorie"/>
  </r>
  <r>
    <s v="10.05.2022 13:05:27"/>
    <x v="3"/>
    <x v="0"/>
    <x v="1"/>
    <s v="a. industria alimentară"/>
    <s v="Fructele"/>
    <s v="a. cumpărăm mai mult decât avem nevoie"/>
    <s v="a. da"/>
    <s v="a. da"/>
    <s v="a. da"/>
    <s v="."/>
  </r>
  <r>
    <s v="10.05.2022 13:07:37"/>
    <x v="1"/>
    <x v="0"/>
    <x v="1"/>
    <s v="b. oamenii/populaţia"/>
    <s v="Paine"/>
    <s v="a. cumpărăm mai mult decât avem nevoie"/>
    <s v="a. da"/>
    <s v="a. da"/>
    <s v="b. nu"/>
    <s v="Oamenii sa nu mai facă cumpărături in exces"/>
  </r>
  <r>
    <s v="10.05.2022 13:07:56"/>
    <x v="1"/>
    <x v="1"/>
    <x v="1"/>
    <s v="b. oamenii/populaţia"/>
    <s v="La mine acasa se cumpara cat este nevoie si nu se arunca alimente."/>
    <s v="a. cumpărăm mai mult decât avem nevoie"/>
    <s v="b. nu"/>
    <s v="a. da"/>
    <s v="a. da"/>
    <s v="Centre de colectare a alimentelor cu o perioada aproapiata de cea de expirare, pentru a fi folosite la hranirea animalelor din adaposturi."/>
  </r>
  <r>
    <s v="10.05.2022 13:09:08"/>
    <x v="2"/>
    <x v="0"/>
    <x v="2"/>
    <s v="b. oamenii/populaţia"/>
    <s v="Paine, lapte,"/>
    <s v="a. cumpărăm mai mult decât avem nevoie"/>
    <s v="a. da"/>
    <s v="a. da"/>
    <s v="b. nu"/>
    <s v="Totul tine de fiecare. Nu poti obliga pe cineva sa nu mai cumpere. Oamenii tb sa conștientizeze aceste lucruri."/>
  </r>
  <r>
    <s v="10.05.2022 13:10:03"/>
    <x v="1"/>
    <x v="0"/>
    <x v="1"/>
    <s v="b. oamenii/populaţia"/>
    <s v="Ciorba"/>
    <s v="a. cumpărăm mai mult decât avem nevoie"/>
    <s v="a. da"/>
    <s v="b. nu"/>
    <s v="a. da"/>
    <s v="Nu stiu"/>
  </r>
  <r>
    <s v="10.05.2022 13:10:27"/>
    <x v="1"/>
    <x v="0"/>
    <x v="1"/>
    <s v="b. oamenii/populaţia"/>
    <s v="Pâinea"/>
    <s v="a. cumpărăm mai mult decât avem nevoie"/>
    <s v="a. da"/>
    <s v="a. da"/>
    <s v="a. da"/>
    <s v="Mai multe coșuri de gunoaie"/>
  </r>
  <r>
    <s v="10.05.2022 13:10:31"/>
    <x v="1"/>
    <x v="0"/>
    <x v="1"/>
    <s v="b. oamenii/populaţia"/>
    <s v="Legume"/>
    <s v="a. cumpărăm mai mult decât avem nevoie"/>
    <s v="a. da"/>
    <s v="a. da"/>
    <s v="a. da"/>
    <s v="Nu știu"/>
  </r>
  <r>
    <s v="10.05.2022 13:11:29"/>
    <x v="3"/>
    <x v="0"/>
    <x v="1"/>
    <s v="b. oamenii/populaţia"/>
    <s v="Mâncarea gatita"/>
    <s v="a. cumpărăm mai mult decât avem nevoie"/>
    <s v="a. da"/>
    <s v="b. nu"/>
    <s v="b. nu"/>
    <s v="As fi mai cumpătata"/>
  </r>
  <r>
    <s v="10.05.2022 13:16:47"/>
    <x v="3"/>
    <x v="0"/>
    <x v="1"/>
    <s v="b. oamenii/populaţia"/>
    <s v="mancarea gătită"/>
    <s v="a. cumpărăm mai mult decât avem nevoie"/>
    <s v="a. da"/>
    <s v="b. nu"/>
    <s v="b. nu"/>
    <s v="sa cumparam cat credem ca mancam"/>
  </r>
  <r>
    <s v="10.05.2022 13:17:03"/>
    <x v="1"/>
    <x v="0"/>
    <x v="1"/>
    <s v="a. industria alimentară"/>
    <s v="pâinea"/>
    <s v="a. cumpărăm mai mult decât avem nevoie"/>
    <s v="a. da"/>
    <s v="a. da"/>
    <s v="posibil"/>
    <s v="Alimentele să fie date animalelor străzii."/>
  </r>
  <r>
    <s v="10.05.2022 13:19:46"/>
    <x v="1"/>
    <x v="1"/>
    <x v="1"/>
    <s v="b. oamenii/populaţia"/>
    <s v="Lactate"/>
    <s v="a. cumpărăm mai mult decât avem nevoie"/>
    <s v="b. nu"/>
    <s v="a. da"/>
    <s v="a. da"/>
    <s v="Nu știu"/>
  </r>
  <r>
    <s v="10.05.2022 13:21:04"/>
    <x v="1"/>
    <x v="1"/>
    <x v="1"/>
    <s v="b. oamenii/populaţia"/>
    <s v="Ulei"/>
    <s v="a. cumpărăm mai mult decât avem nevoie"/>
    <s v="b. nu"/>
    <s v="a. da"/>
    <s v="a. da"/>
    <s v="_"/>
  </r>
  <r>
    <s v="10.05.2022 13:25:05"/>
    <x v="2"/>
    <x v="0"/>
    <x v="0"/>
    <s v="b. oamenii/populaţia"/>
    <s v="Ciorba, mezeluri"/>
    <s v="a. cumpărăm mai mult decât avem nevoie"/>
    <s v="a. da"/>
    <s v="a. da"/>
    <s v="b. nu"/>
    <m/>
  </r>
  <r>
    <s v="10.05.2022 13:25:34"/>
    <x v="3"/>
    <x v="0"/>
    <x v="1"/>
    <s v="b. oamenii/populaţia"/>
    <s v="painea"/>
    <s v="b. plecăm nemâncaţi la cumpărături"/>
    <s v="a. da"/>
    <s v="b. nu"/>
    <s v="a. da"/>
    <s v="habar nu am"/>
  </r>
  <r>
    <s v="10.05.2022 13:25:41"/>
    <x v="3"/>
    <x v="0"/>
    <x v="1"/>
    <s v="b. oamenii/populaţia"/>
    <s v="Legume"/>
    <s v="a. cumpărăm mai mult decât avem nevoie"/>
    <s v="a. da"/>
    <s v="a. da"/>
    <s v="a. da"/>
    <s v="Nimic"/>
  </r>
  <r>
    <s v="10.05.2022 13:26:28"/>
    <x v="1"/>
    <x v="0"/>
    <x v="1"/>
    <s v="b. oamenii/populaţia"/>
    <s v="Mâncarea"/>
    <s v="a. cumpărăm mai mult decât avem nevoie"/>
    <s v="a. da"/>
    <s v="b. nu"/>
    <s v="a. da"/>
    <s v="Cumpărarea produselor necesare"/>
  </r>
  <r>
    <s v="10.05.2022 13:29:34"/>
    <x v="1"/>
    <x v="0"/>
    <x v="1"/>
    <s v="b. oamenii/populaţia"/>
    <s v="Legume, lactate"/>
    <s v="a. cumpărăm mai mult decât avem nevoie"/>
    <s v="b. nu"/>
    <s v="a. da"/>
    <s v="b. nu"/>
    <s v="Donarea alimentelor de care nu avem nevoie si care sunt aproape de data expirării (nu expirate) unor oameni care sunt amărâți si nu au ce mânca"/>
  </r>
  <r>
    <s v="10.05.2022 13:31:40"/>
    <x v="2"/>
    <x v="0"/>
    <x v="0"/>
    <s v="b. oamenii/populaţia"/>
    <s v="Legumele"/>
    <s v="a. cumpărăm mai mult decât avem nevoie"/>
    <s v="a. da"/>
    <s v="b. nu"/>
    <s v="a. da"/>
    <s v="Nu stiu"/>
  </r>
  <r>
    <s v="10.05.2022 13:34:28"/>
    <x v="3"/>
    <x v="1"/>
    <x v="1"/>
    <s v="b. oamenii/populaţia"/>
    <s v="Pâinea"/>
    <s v="a. cumpărăm mai mult decât avem nevoie"/>
    <s v="a. da"/>
    <s v="a. da"/>
    <s v="b. nu"/>
    <s v="Sa se cumpere mai puțin"/>
  </r>
  <r>
    <s v="10.05.2022 13:41:07"/>
    <x v="3"/>
    <x v="0"/>
    <x v="1"/>
    <s v="b. oamenii/populaţia"/>
    <s v="Carne"/>
    <s v="c. suntem atraşi de reduceri /oferte la diferite produse"/>
    <s v="b. nu"/>
    <s v="b. nu"/>
    <s v="b. nu"/>
    <s v="Luam doar ce trebuie"/>
  </r>
  <r>
    <s v="10.05.2022 13:41:36"/>
    <x v="1"/>
    <x v="0"/>
    <x v="1"/>
    <s v="a. industria alimentară"/>
    <s v="Ciorba"/>
    <s v="c. suntem atraşi de reduceri /oferte la diferite produse"/>
    <s v="a. da"/>
    <s v="a. da"/>
    <s v="b. nu"/>
    <s v="Aș lua o cantitate mai mica,mă refer la produse din carne , brânzeturi, ouă,bine acum depinde de fiecare cum le folosesc sau cum le depozitează,sau as face mâncare mai puțină,pt a fi mâncată."/>
  </r>
  <r>
    <s v="10.05.2022 13:42:01"/>
    <x v="1"/>
    <x v="1"/>
    <x v="1"/>
    <s v="b. oamenii/populaţia"/>
    <s v="Mâncarea gatita care nu o mai mănâncă nimen"/>
    <s v="a. cumpărăm mai mult decât avem nevoie"/>
    <s v="a. da"/>
    <s v="a. da"/>
    <s v="a. da"/>
    <s v="Sa nu mai cumpărăm mai mult decât avem nevoie"/>
  </r>
  <r>
    <s v="10.05.2022 13:43:07"/>
    <x v="1"/>
    <x v="1"/>
    <x v="1"/>
    <s v="b. oamenii/populaţia"/>
    <s v="Painea"/>
    <s v="a. cumpărăm mai mult decât avem nevoie"/>
    <s v="a. da"/>
    <s v="b. nu"/>
    <s v="a. da"/>
    <s v="Lista de acasa"/>
  </r>
  <r>
    <s v="10.05.2022 13:48:21"/>
    <x v="3"/>
    <x v="0"/>
    <x v="1"/>
    <s v="b. oamenii/populaţia"/>
    <s v="Păi de exemplu,Pastele , Borşul , pireul, tocănița de cartofi, varza fiartă, dulciurile"/>
    <s v="c. suntem atraşi de reduceri /oferte la diferite produse"/>
    <s v="a. da"/>
    <s v="a. da"/>
    <s v="nu prea 😕"/>
    <s v="Păi 😘 să nu mănânce aşa mult să ii se facă rău"/>
  </r>
  <r>
    <s v="10.05.2022 14:00:22"/>
    <x v="1"/>
    <x v="0"/>
    <x v="1"/>
    <s v="b. oamenii/populaţia"/>
    <s v="-"/>
    <s v="a. cumpărăm mai mult decât avem nevoie"/>
    <s v="a. da"/>
    <s v="a. da"/>
    <s v="a. da"/>
    <s v="-"/>
  </r>
  <r>
    <s v="10.05.2022 14:03:06"/>
    <x v="1"/>
    <x v="1"/>
    <x v="1"/>
    <s v="a. industria alimentară"/>
    <s v="Lactatele"/>
    <s v="a. cumpărăm mai mult decât avem nevoie"/>
    <s v="a. da"/>
    <s v="a. da"/>
    <s v="a. da"/>
    <s v="Informarea in masă a populației cu privire la problema risipei alimentare"/>
  </r>
  <r>
    <s v="10.05.2022 14:03:12"/>
    <x v="3"/>
    <x v="0"/>
    <x v="1"/>
    <s v="b. oamenii/populaţia"/>
    <s v="Pâinea"/>
    <s v="a. cumpărăm mai mult decât avem nevoie"/>
    <s v="a. da"/>
    <s v="a. da"/>
    <s v="a. da"/>
    <s v="-"/>
  </r>
  <r>
    <s v="10.05.2022 14:10:15"/>
    <x v="2"/>
    <x v="0"/>
    <x v="3"/>
    <s v="b. oamenii/populaţia"/>
    <s v="Iaurturile, în general cele care au termen de valabilitate scurt"/>
    <s v="a. cumpărăm mai mult decât avem nevoie"/>
    <s v="a. da"/>
    <s v="b. nu"/>
    <s v="a. da"/>
    <s v="Cred ca as face ceva cu produsele care expira în câteva zile...sa nu fie lăsate pe rafturi și apoi aruncate....sunt atatia nevoiasi"/>
  </r>
  <r>
    <s v="10.05.2022 14:14:57"/>
    <x v="3"/>
    <x v="0"/>
    <x v="1"/>
    <s v="b. oamenii/populaţia"/>
    <s v="Paine"/>
    <s v="a. cumpărăm mai mult decât avem nevoie"/>
    <s v="b. nu"/>
    <s v="b. nu"/>
    <s v="a. da"/>
    <s v="Nu stiu"/>
  </r>
  <r>
    <s v="10.05.2022 14:15:16"/>
    <x v="3"/>
    <x v="1"/>
    <x v="1"/>
    <s v="b. oamenii/populaţia"/>
    <s v="-"/>
    <s v="c. suntem atraşi de reduceri /oferte la diferite produse"/>
    <s v="b. nu"/>
    <s v="a. da"/>
    <s v="a. da"/>
    <s v="-"/>
  </r>
  <r>
    <s v="10.05.2022 14:20:52"/>
    <x v="1"/>
    <x v="0"/>
    <x v="1"/>
    <s v="b. oamenii/populaţia"/>
    <s v="Nu se arunca"/>
    <s v="a. cumpărăm mai mult decât avem nevoie"/>
    <s v="b. nu"/>
    <s v="a. da"/>
    <s v="b. nu"/>
    <s v="Nu stiu"/>
  </r>
  <r>
    <s v="10.05.2022 14:22:39"/>
    <x v="1"/>
    <x v="0"/>
    <x v="1"/>
    <s v="b. oamenii/populaţia"/>
    <s v="Mâncare gatita, ce ramane _x000a_"/>
    <s v="a. cumpărăm mai mult decât avem nevoie"/>
    <s v="Uneori"/>
    <s v="Nu chiar"/>
    <s v="a. da"/>
    <s v="Risipa oricum se face in mod involuntar, cel mai bine ar fi sa dam mancarea unor oameni neajutorați decat s o aruncam de bună"/>
  </r>
  <r>
    <s v="10.05.2022 14:23:59"/>
    <x v="3"/>
    <x v="0"/>
    <x v="1"/>
    <s v="b. oamenii/populaţia"/>
    <s v="Pâinea"/>
    <s v="a. cumpărăm mai mult decât avem nevoie"/>
    <s v="a. da"/>
    <s v="a. da"/>
    <s v="b. nu"/>
    <s v="Cumpărarea alimentelor necesare și în cantități reduse."/>
  </r>
  <r>
    <s v="10.05.2022 14:24:20"/>
    <x v="1"/>
    <x v="0"/>
    <x v="1"/>
    <s v="b. oamenii/populaţia"/>
    <s v="Mâncarea gătită"/>
    <s v="c. suntem atraşi de reduceri /oferte la diferite produse"/>
    <s v="a. da"/>
    <s v="b. nu"/>
    <s v="a. da"/>
    <s v="...."/>
  </r>
  <r>
    <s v="10.05.2022 14:26:16"/>
    <x v="1"/>
    <x v="1"/>
    <x v="1"/>
    <s v="b. oamenii/populaţia"/>
    <s v="Alimentele ce nu au o perioada lunga de utilizare ."/>
    <s v="a. cumpărăm mai mult decât avem nevoie"/>
    <s v="a. da"/>
    <s v="a. da"/>
    <s v="a. da"/>
    <s v="Realizarea/cumpărarea cantitatii necesare de ingrediente /alimente si nu mai mult decat este necesar ;"/>
  </r>
  <r>
    <s v="10.05.2022 14:30:48"/>
    <x v="1"/>
    <x v="1"/>
    <x v="1"/>
    <s v="a. industria alimentară"/>
    <s v="Fructele"/>
    <s v="a. cumpărăm mai mult decât avem nevoie"/>
    <s v="b. nu"/>
    <s v="a. da"/>
    <s v="b. nu"/>
    <s v="Sa cumpărăm puțin și sa consumam ce cumparam"/>
  </r>
  <r>
    <s v="10.05.2022 14:36:24"/>
    <x v="1"/>
    <x v="0"/>
    <x v="1"/>
    <s v="b. oamenii/populaţia"/>
    <s v="painea"/>
    <s v="a. cumpărăm mai mult decât avem nevoie"/>
    <s v="a. da"/>
    <s v="a. da"/>
    <s v="a. da"/>
    <s v="Publicarea unor reclame cu un mesaj ce ar influenta pozitiv cumparatorii ."/>
  </r>
  <r>
    <s v="10.05.2022 14:38:45"/>
    <x v="1"/>
    <x v="1"/>
    <x v="1"/>
    <s v="b. oamenii/populaţia"/>
    <s v="Painea"/>
    <s v="a. cumpărăm mai mult decât avem nevoie"/>
    <s v="b. nu"/>
    <s v="b. nu"/>
    <s v="b. nu"/>
    <s v="As pune in fiecare cartier cosuri de gunoi separate ca sa arunce mancarea acolo si dupa ce se strang sa fie folosite in scopuri utile"/>
  </r>
  <r>
    <s v="10.05.2022 14:40:19"/>
    <x v="1"/>
    <x v="1"/>
    <x v="1"/>
    <s v="b. oamenii/populaţia"/>
    <s v="Carne"/>
    <s v="a. cumpărăm mai mult decât avem nevoie"/>
    <s v="b. nu"/>
    <s v="a. da"/>
    <s v="a. da"/>
    <s v="Cumparam cat avem nevoie"/>
  </r>
  <r>
    <s v="10.05.2022 14:53:48"/>
    <x v="3"/>
    <x v="0"/>
    <x v="1"/>
    <s v="b. oamenii/populaţia"/>
    <s v="Pâinea, manacare pregătită care nu se mai mănâncă, etc."/>
    <s v="a. cumpărăm mai mult decât avem nevoie"/>
    <s v="a. da"/>
    <s v="a. da"/>
    <s v="a. da"/>
    <s v="Marirea preturilor la produsele ce sunt cumparate excesiv de majoritatea oamenilor"/>
  </r>
  <r>
    <s v="10.05.2022 15:13:22"/>
    <x v="3"/>
    <x v="0"/>
    <x v="0"/>
    <s v="b. oamenii/populaţia"/>
    <s v="Mâncarea gătită, legumele"/>
    <s v="a. cumpărăm mai mult decât avem nevoie"/>
    <s v="a. da"/>
    <s v="a. da"/>
    <s v="a. da"/>
    <s v="Să încercăm să nu cumpărăm ceea ce nu avem nevoie și să nu mai luăm alimente în exces."/>
  </r>
  <r>
    <s v="10.05.2022 16:01:29"/>
    <x v="3"/>
    <x v="0"/>
    <x v="1"/>
    <s v="b. oamenii/populaţia"/>
    <s v="Fructe, legume,lapte"/>
    <s v="c. suntem atraşi de reduceri /oferte la diferite produse"/>
    <s v="a. da"/>
    <s v="a. da"/>
    <s v="a. da"/>
    <s v="Niciuna, doar ca lumea sa se gandeasca mai mult la ce le este necesar si ce nu"/>
  </r>
  <r>
    <s v="10.05.2022 16:11:19"/>
    <x v="1"/>
    <x v="0"/>
    <x v="1"/>
    <s v="b. oamenii/populaţia"/>
    <s v="..."/>
    <s v="a. cumpărăm mai mult decât avem nevoie"/>
    <s v="a. da"/>
    <s v="b. nu"/>
    <s v="b. nu"/>
    <s v="..."/>
  </r>
  <r>
    <s v="10.05.2022 16:13:32"/>
    <x v="3"/>
    <x v="0"/>
    <x v="1"/>
    <s v="b. oamenii/populaţia"/>
    <s v="Mâncarea precum cea gătită mai ales de sărbători"/>
    <s v="a. cumpărăm mai mult decât avem nevoie"/>
    <s v="a. da"/>
    <s v="b. nu"/>
    <s v="b. nu"/>
    <s v="Sa nu mai aruncam asa de mult și sa încercăm să le reinventam ceea ce am cumpărat"/>
  </r>
  <r>
    <s v="10.05.2022 16:30:56"/>
    <x v="2"/>
    <x v="0"/>
    <x v="2"/>
    <s v="b. oamenii/populaţia"/>
    <s v="Mancare gatita, legume"/>
    <s v="a. cumpărăm mai mult decât avem nevoie"/>
    <s v="a. da"/>
    <s v="a. da"/>
    <s v="a. da"/>
    <s v="Rationalizarea unor alimente (ulei, zahar), sprijinirea bancilor alimentare, incurajarea populatiei sa doneze excesul de alimente(cantine sociale)"/>
  </r>
  <r>
    <s v="10.05.2022 16:32:18"/>
    <x v="1"/>
    <x v="0"/>
    <x v="1"/>
    <s v="b. oamenii/populaţia"/>
    <s v="Pâine"/>
    <s v="a. cumpărăm mai mult decât avem nevoie"/>
    <s v="a. da"/>
    <s v="a. da"/>
    <s v="b. nu"/>
    <s v="Nu stiu"/>
  </r>
  <r>
    <s v="10.05.2022 16:32:39"/>
    <x v="1"/>
    <x v="0"/>
    <x v="1"/>
    <s v="a. industria alimentară"/>
    <s v="Painea"/>
    <s v="c. suntem atraşi de reduceri /oferte la diferite produse"/>
    <s v="a. da"/>
    <s v="b. nu"/>
    <s v="b. nu"/>
    <s v="Ceea ce nu folosim,sa putem returna in maxim 2 zile si sa luam altceva de acei bani."/>
  </r>
  <r>
    <s v="10.05.2022 16:38:04"/>
    <x v="3"/>
    <x v="0"/>
    <x v="1"/>
    <s v="b. oamenii/populaţia"/>
    <s v="Carne_x000a_"/>
    <s v="a. cumpărăm mai mult decât avem nevoie"/>
    <s v="a. da"/>
    <s v="b. nu"/>
    <s v="b. nu"/>
    <s v="_"/>
  </r>
  <r>
    <s v="10.05.2022 16:49:08"/>
    <x v="2"/>
    <x v="1"/>
    <x v="0"/>
    <s v="b. oamenii/populaţia"/>
    <s v="Legume"/>
    <s v="a. cumpărăm mai mult decât avem nevoie"/>
    <s v="a. da"/>
    <s v="a. da"/>
    <s v="a. da"/>
    <s v="-"/>
  </r>
  <r>
    <s v="10.05.2022 16:50:18"/>
    <x v="1"/>
    <x v="1"/>
    <x v="1"/>
    <s v="b. oamenii/populaţia"/>
    <s v="Pâinea"/>
    <s v="a. cumpărăm mai mult decât avem nevoie"/>
    <s v="a. da"/>
    <s v="a. da"/>
    <s v="a. da"/>
    <s v="Nu stiu"/>
  </r>
  <r>
    <s v="10.05.2022 17:17:38"/>
    <x v="1"/>
    <x v="1"/>
    <x v="1"/>
    <s v="b. oamenii/populaţia"/>
    <s v="Legume"/>
    <s v="a. cumpărăm mai mult decât avem nevoie"/>
    <s v="a. da"/>
    <s v="a. da"/>
    <s v="b. nu"/>
    <s v="Nu știu"/>
  </r>
  <r>
    <s v="10.05.2022 17:21:04"/>
    <x v="3"/>
    <x v="0"/>
    <x v="1"/>
    <s v="a. industria alimentară"/>
    <s v="Preparate lichide"/>
    <s v="a. cumpărăm mai mult decât avem nevoie"/>
    <s v="b. nu"/>
    <s v="a. da"/>
    <s v="b. nu"/>
    <s v="Mai bine donăm alimentele decat sa le aruncăm."/>
  </r>
  <r>
    <s v="10.05.2022 17:26:56"/>
    <x v="1"/>
    <x v="1"/>
    <x v="1"/>
    <s v="a. industria alimentară"/>
    <s v="Resturi de fructe sau legume"/>
    <s v="a. cumpărăm mai mult decât avem nevoie"/>
    <s v="b. nu"/>
    <s v="a. da"/>
    <s v="b. nu"/>
    <s v="Propunerea mea puntru reducerea risipei alimentare este aceea de a cumpara alimentele si produsele necesare."/>
  </r>
  <r>
    <s v="10.05.2022 17:31:58"/>
    <x v="1"/>
    <x v="1"/>
    <x v="1"/>
    <s v="b. oamenii/populaţia"/>
    <s v="Carne"/>
    <s v="a. cumpărăm mai mult decât avem nevoie"/>
    <s v="a. da"/>
    <s v="b. nu"/>
    <s v="b. nu"/>
    <s v="În loc să aruncăm alimentele pe care nu le folosim mai bine le dăm la cineva."/>
  </r>
  <r>
    <s v="10.05.2022 17:34:11"/>
    <x v="1"/>
    <x v="0"/>
    <x v="1"/>
    <s v="b. oamenii/populaţia"/>
    <s v="Conserve"/>
    <s v="a. cumpărăm mai mult decât avem nevoie"/>
    <s v="a. da"/>
    <s v="a. da"/>
    <s v="a. da"/>
    <s v="Să se cumpere strictul necesar și doar ce avem nevoie nu sa umplem coșurile cu alimente"/>
  </r>
  <r>
    <s v="10.05.2022 17:35:44"/>
    <x v="1"/>
    <x v="1"/>
    <x v="1"/>
    <s v="b. oamenii/populaţia"/>
    <s v="Lapte, carne"/>
    <s v="c. suntem atraşi de reduceri /oferte la diferite produse"/>
    <s v="b. nu"/>
    <s v="b. nu"/>
    <s v="a. da"/>
    <s v="As reduce accesul cumpărătorilor la mai mult de 13 bucăți din același aliment"/>
  </r>
  <r>
    <s v="10.05.2022 17:38:27"/>
    <x v="1"/>
    <x v="0"/>
    <x v="1"/>
    <s v="b. oamenii/populaţia"/>
    <s v="Pâinea"/>
    <s v="c. suntem atraşi de reduceri /oferte la diferite produse"/>
    <s v="a. da"/>
    <s v="a. da"/>
    <s v="a. da"/>
    <s v="Să nu mai luăm de ceea ce nu avem nevoie fiindcă le vom arunca"/>
  </r>
  <r>
    <s v="10.05.2022 17:43:19"/>
    <x v="1"/>
    <x v="0"/>
    <x v="1"/>
    <s v="b. oamenii/populaţia"/>
    <s v="Carne , pâine"/>
    <s v="a. cumpărăm mai mult decât avem nevoie"/>
    <s v="a. da"/>
    <s v="Câteodată"/>
    <s v="b. nu"/>
    <s v="Fiecare să cumpere cât are nevoie . Nu mai mult deoarece mâncarea se va strica și se va risipi degeaba"/>
  </r>
  <r>
    <s v="10.05.2022 17:43:52"/>
    <x v="2"/>
    <x v="0"/>
    <x v="0"/>
    <s v="b. oamenii/populaţia"/>
    <s v="Mâncare preparata rămasă neconsumata."/>
    <s v="a. cumpărăm mai mult decât avem nevoie"/>
    <s v="a. da"/>
    <s v="a. da"/>
    <s v="a. da"/>
    <s v="Limitarea consumului"/>
  </r>
  <r>
    <s v="10.05.2022 17:44:11"/>
    <x v="1"/>
    <x v="0"/>
    <x v="1"/>
    <s v="b. oamenii/populaţia"/>
    <s v="Carnea"/>
    <s v="a. cumpărăm mai mult decât avem nevoie"/>
    <s v="a. da"/>
    <s v="b. nu"/>
    <s v="Poate"/>
    <s v="Să se folosească mai puține alimente la făcut mâncarea și pe lângă asta să nu se mai cumpere lucruri haotice și nefolositoare"/>
  </r>
  <r>
    <s v="10.05.2022 17:45:30"/>
    <x v="1"/>
    <x v="0"/>
    <x v="1"/>
    <s v="b. oamenii/populaţia"/>
    <s v="Pateuri, pâine, legume"/>
    <s v="a. cumpărăm mai mult decât avem nevoie"/>
    <s v="a. da"/>
    <s v="b. nu"/>
    <s v="b. nu"/>
    <s v="Sa cumpărăm doar ce avem nevoie și cât avem nevoie"/>
  </r>
  <r>
    <s v="10.05.2022 17:48:29"/>
    <x v="1"/>
    <x v="0"/>
    <x v="3"/>
    <s v="a. industria alimentară"/>
    <s v="Conserve"/>
    <s v="c. suntem atraşi de reduceri /oferte la diferite produse"/>
    <s v="a. da"/>
    <s v="a. da"/>
    <s v="b. nu"/>
    <s v="Så scădem preturile pentru a pute sa mance și săraci"/>
  </r>
  <r>
    <s v="10.05.2022 17:52:11"/>
    <x v="1"/>
    <x v="0"/>
    <x v="1"/>
    <s v="b. oamenii/populaţia"/>
    <s v="Nu stiu"/>
    <s v="a. cumpărăm mai mult decât avem nevoie"/>
    <s v="a. da"/>
    <s v="a. da"/>
    <s v="a. da"/>
    <s v="Sa cumpărăm mai puțin"/>
  </r>
  <r>
    <s v="10.05.2022 17:53:11"/>
    <x v="1"/>
    <x v="0"/>
    <x v="3"/>
    <s v="c. agricultura"/>
    <s v="Pateu , salam,cașcaval,rosi,"/>
    <s v="a. cumpărăm mai mult decât avem nevoie"/>
    <s v="a. da"/>
    <s v="a. da"/>
    <s v="b. nu"/>
    <s v="Sa cumpărăm cât avem nevoie"/>
  </r>
  <r>
    <s v="10.05.2022 18:05:29"/>
    <x v="1"/>
    <x v="1"/>
    <x v="1"/>
    <s v="b. oamenii/populaţia"/>
    <s v="conserve"/>
    <s v="a. cumpărăm mai mult decât avem nevoie"/>
    <s v="a. da"/>
    <s v="a. da"/>
    <s v="a. da"/>
    <s v="sa cumparam strict ce mancam"/>
  </r>
  <r>
    <s v="10.05.2022 18:06:52"/>
    <x v="1"/>
    <x v="1"/>
    <x v="1"/>
    <s v="b. oamenii/populaţia"/>
    <s v="Legume si fructe"/>
    <s v="a. cumpărăm mai mult decât avem nevoie"/>
    <s v="a. da"/>
    <s v="b. nu"/>
    <s v="a. da"/>
    <s v="-"/>
  </r>
  <r>
    <s v="10.05.2022 18:23:53"/>
    <x v="0"/>
    <x v="0"/>
    <x v="1"/>
    <s v="b. oamenii/populaţia"/>
    <s v="Painea, mancare gatita"/>
    <s v="c. suntem atraşi de reduceri /oferte la diferite produse"/>
    <s v="a. da"/>
    <s v="b. nu"/>
    <s v="a. da"/>
    <s v="Sa cumpărăm atat cat avem nevoie"/>
  </r>
  <r>
    <s v="10.05.2022 18:41:58"/>
    <x v="3"/>
    <x v="0"/>
    <x v="1"/>
    <s v="b. oamenii/populaţia"/>
    <s v="Ciorba"/>
    <s v="c. suntem atraşi de reduceri /oferte la diferite produse"/>
    <s v="a. da"/>
    <s v="a. da"/>
    <s v="a. da"/>
    <s v="."/>
  </r>
  <r>
    <s v="10.05.2022 19:07:00"/>
    <x v="3"/>
    <x v="0"/>
    <x v="1"/>
    <s v="b. oamenii/populaţia"/>
    <s v="Lapte, făină, mălai"/>
    <s v="c. suntem atraşi de reduceri /oferte la diferite produse"/>
    <s v="b. nu"/>
    <s v="a. da"/>
    <s v="b. nu"/>
    <s v="Activitatea de cumpărare sa fie făcută de fiecare data după analiza atat a regimului alimentar propriu și a familiei cât și cantitatea necesara zilnica."/>
  </r>
  <r>
    <s v="10.05.2022 19:10:48"/>
    <x v="1"/>
    <x v="1"/>
    <x v="1"/>
    <s v="b. oamenii/populaţia"/>
    <s v="Resturi de mâncare gătită"/>
    <s v="a. cumpărăm mai mult decât avem nevoie"/>
    <s v="b. nu"/>
    <s v="a. da"/>
    <s v="b. nu"/>
    <s v="Cumpărarea într o cantitate mai mica"/>
  </r>
  <r>
    <s v="10.05.2022 19:14:11"/>
    <x v="3"/>
    <x v="0"/>
    <x v="1"/>
    <s v="b. oamenii/populaţia"/>
    <s v="Pâinea"/>
    <s v="a. cumpărăm mai mult decât avem nevoie"/>
    <s v="a. da"/>
    <s v="a. da"/>
    <s v="b. nu"/>
    <s v="Nu aș avea"/>
  </r>
  <r>
    <s v="10.05.2022 19:16:02"/>
    <x v="1"/>
    <x v="1"/>
    <x v="1"/>
    <s v="b. oamenii/populaţia"/>
    <s v="Nu există exemple."/>
    <s v="a. cumpărăm mai mult decât avem nevoie"/>
    <s v="b. nu"/>
    <s v="b. nu"/>
    <s v="b. nu"/>
    <s v="Mi-aș propune să stabilesc o listă doar cu alimentele necesare."/>
  </r>
  <r>
    <s v="10.05.2022 19:20:38"/>
    <x v="3"/>
    <x v="1"/>
    <x v="1"/>
    <s v="a. industria alimentară"/>
    <s v="Pâinea , lactate"/>
    <s v="a. cumpărăm mai mult decât avem nevoie"/>
    <s v="a. da"/>
    <s v="b. nu"/>
    <s v="b. nu"/>
    <s v="Educarea oamenilor"/>
  </r>
  <r>
    <s v="10.05.2022 20:04:09"/>
    <x v="1"/>
    <x v="0"/>
    <x v="1"/>
    <s v="b. oamenii/populaţia"/>
    <s v="Ambalaje"/>
    <s v="a. cumpărăm mai mult decât avem nevoie"/>
    <s v="a. da"/>
    <s v="b. nu"/>
    <s v="b. nu"/>
    <s v="Sa cumpărăm doar ce avem nevoie_x000a_Sa mergem cu lista de cumpărături etc_x000a_"/>
  </r>
  <r>
    <s v="10.05.2022 20:59:08"/>
    <x v="3"/>
    <x v="0"/>
    <x v="1"/>
    <s v="b. oamenii/populaţia"/>
    <s v="Ulei, salată, borș, etc"/>
    <s v="c. suntem atraşi de reduceri /oferte la diferite produse"/>
    <s v="a. da"/>
    <s v="a. da"/>
    <s v="a. da"/>
    <s v="Să știm să ne gestionam nevoile. Un curs online ar fi super"/>
  </r>
  <r>
    <s v="10.05.2022 20:59:23"/>
    <x v="1"/>
    <x v="0"/>
    <x v="1"/>
    <s v="b. oamenii/populaţia"/>
    <s v="."/>
    <s v="a. cumpărăm mai mult decât avem nevoie"/>
    <s v="a. da"/>
    <s v="a. da"/>
    <s v="a. da"/>
    <s v="."/>
  </r>
  <r>
    <s v="10.05.2022 21:03:54"/>
    <x v="2"/>
    <x v="0"/>
    <x v="0"/>
    <s v="a. industria alimentară"/>
    <s v="Lactate, legume, fructe, carne"/>
    <s v="a. cumpărăm mai mult decât avem nevoie"/>
    <s v="b. nu"/>
    <s v="a. da"/>
    <s v="a. da"/>
    <s v="Nu trebuie cumpărat în exces"/>
  </r>
  <r>
    <s v="10.05.2022 21:04:10"/>
    <x v="1"/>
    <x v="0"/>
    <x v="1"/>
    <s v="b. oamenii/populaţia"/>
    <s v="Cartofi prăjiți, borș..."/>
    <s v="a. cumpărăm mai mult decât avem nevoie"/>
    <s v="a. da"/>
    <s v="b. nu"/>
    <s v="a. da"/>
    <s v="Sa cumpărăm strictul necesar"/>
  </r>
  <r>
    <s v="10.05.2022 21:31:20"/>
    <x v="3"/>
    <x v="0"/>
    <x v="1"/>
    <s v="b. oamenii/populaţia"/>
    <s v="Alimente uscate"/>
    <s v="a. cumpărăm mai mult decât avem nevoie"/>
    <s v="a. da"/>
    <s v="b. nu"/>
    <s v="a. da"/>
    <s v="Nu stiu"/>
  </r>
  <r>
    <s v="10.05.2022 21:48:49"/>
    <x v="1"/>
    <x v="0"/>
    <x v="1"/>
    <s v="a. industria alimentară"/>
    <s v="Conservele, alimentele din produse animale"/>
    <s v="a. cumpărăm mai mult decât avem nevoie"/>
    <s v="a. da"/>
    <s v="b. nu"/>
    <s v="a. da"/>
    <s v="Fiecare persoana sa nu aiba voie sa intre in magazin fara o lista de cumparaturi, iar cosul sa fie in functie de cate alimente cumparam_x000a_Fara o aprobare la intrarae in magazin, de a cumpara ceea ce ai nevoie , sa nu ai voie sa intri in magazin_x000a_Toate alimentele sa fie sortate dupa termenul de expirare _x000a_Orice aliment in starea de expirare sa fie puse la reducere sau donate animalelor sarace, parasite. Iar pentru acesta sa fie angajari speciale ..."/>
  </r>
  <r>
    <s v="10.05.2022 22:01:01"/>
    <x v="2"/>
    <x v="1"/>
    <x v="2"/>
    <s v="b. oamenii/populaţia"/>
    <s v="Pâinea, lactatele, mezelurile expirate"/>
    <s v="a. cumpărăm mai mult decât avem nevoie"/>
    <s v="a. da"/>
    <s v="a. da"/>
    <s v="b. nu"/>
    <s v="Educarea populației pentru a fi mult mai atentă să cumpere strict ce trebuie pentru a-și satisface nevoile, nu și ce se gândesc că le-ar mai plăcea sau că le-ar trebui cândva, mai ales în cazul alimentelor perisabile."/>
  </r>
  <r>
    <s v="10.05.2022 22:35:51"/>
    <x v="2"/>
    <x v="0"/>
    <x v="3"/>
    <s v="b. oamenii/populaţia"/>
    <s v="Salata"/>
    <s v="a. cumpărăm mai mult decât avem nevoie"/>
    <s v="a. da"/>
    <s v="b. nu"/>
    <s v="a. da"/>
    <s v="Donare alimentele care au termenul de valabilitate aproape de scadentā."/>
  </r>
  <r>
    <s v="10.05.2022 22:35:59"/>
    <x v="3"/>
    <x v="0"/>
    <x v="0"/>
    <s v="b. oamenii/populaţia"/>
    <s v="Carne pâine"/>
    <s v="a. cumpărăm mai mult decât avem nevoie"/>
    <s v="a. da"/>
    <s v="b. nu"/>
    <s v="a. da"/>
    <s v="Raționalizarea anumitor alimente"/>
  </r>
  <r>
    <s v="10.05.2022 22:37:27"/>
    <x v="0"/>
    <x v="0"/>
    <x v="2"/>
    <s v="b. oamenii/populaţia"/>
    <s v="Legume, fructe, paine"/>
    <s v="c. suntem atraşi de reduceri /oferte la diferite produse"/>
    <s v="a. da"/>
    <s v="a. da"/>
    <s v="a. da"/>
    <s v="Nu stiu"/>
  </r>
  <r>
    <s v="10.05.2022 23:12:23"/>
    <x v="2"/>
    <x v="0"/>
    <x v="0"/>
    <s v="b. oamenii/populaţia"/>
    <s v="Paine"/>
    <s v="a. cumpărăm mai mult decât avem nevoie"/>
    <s v="a. da"/>
    <s v="a. da"/>
    <s v="a. da"/>
    <s v="Locuri amenajate, speciale, pentru a putea dona mancare"/>
  </r>
  <r>
    <s v="11.05.2022 01:02:51"/>
    <x v="0"/>
    <x v="1"/>
    <x v="2"/>
    <s v="b. oamenii/populaţia"/>
    <s v="uc"/>
    <s v="a. cumpărăm mai mult decât avem nevoie"/>
    <s v="a. da"/>
    <s v="b. nu"/>
    <s v="b. nu"/>
    <s v="ce ma"/>
  </r>
  <r>
    <s v="11.05.2022 02:25:40"/>
    <x v="0"/>
    <x v="0"/>
    <x v="2"/>
    <s v="b. oamenii/populaţia"/>
    <s v="Nu se aruncă alimente"/>
    <s v="b. plecăm nemâncaţi la cumpărături"/>
    <s v="a. da"/>
    <s v="a. da"/>
    <s v="a. da"/>
    <s v="Nu m am gândit, nu știu"/>
  </r>
  <r>
    <s v="11.05.2022 06:03:08"/>
    <x v="1"/>
    <x v="1"/>
    <x v="1"/>
    <s v="b. oamenii/populaţia"/>
    <s v="Carne de sarbatori"/>
    <s v="a. cumpărăm mai mult decât avem nevoie"/>
    <s v="a. da"/>
    <s v="b. nu"/>
    <s v="b. nu"/>
    <s v="Poate mult spus, dar a fi un sistem in romania care stie cat buget avem pentru a cumpara alimente pentru cat avem nevoie."/>
  </r>
  <r>
    <s v="11.05.2022 06:32:51"/>
    <x v="1"/>
    <x v="0"/>
    <x v="1"/>
    <s v="b. oamenii/populaţia"/>
    <s v="."/>
    <s v="a. cumpărăm mai mult decât avem nevoie"/>
    <s v="a. da"/>
    <s v="a. da"/>
    <s v="b. nu"/>
    <s v="Sa facem o lista de cumpărături"/>
  </r>
  <r>
    <s v="11.05.2022 06:46:52"/>
    <x v="1"/>
    <x v="0"/>
    <x v="1"/>
    <s v="b. oamenii/populaţia"/>
    <s v="Nu se aruncă_x000a_"/>
    <s v="a. cumpărăm mai mult decât avem nevoie"/>
    <s v="b. nu"/>
    <s v="a. da"/>
    <s v="a. da"/>
    <s v="Nu știu"/>
  </r>
  <r>
    <s v="11.05.2022 18:41:20"/>
    <x v="0"/>
    <x v="0"/>
    <x v="2"/>
    <s v="b. oamenii/populaţia"/>
    <s v="Branzeturi"/>
    <s v="a. cumpărăm mai mult decât avem nevoie"/>
    <s v="a. da"/>
    <s v="a. da"/>
    <s v="a. da"/>
    <s v="Educatie"/>
  </r>
  <r>
    <s v="11.05.2022 20:09:13"/>
    <x v="1"/>
    <x v="1"/>
    <x v="1"/>
    <s v="b. oamenii/populaţia"/>
    <s v="Mâncarea gătită"/>
    <s v="a. cumpărăm mai mult decât avem nevoie"/>
    <s v="a. da"/>
    <s v="b. nu"/>
    <s v="a. da"/>
    <s v="Împușcați în cap ca pe vremea lui Hitler"/>
  </r>
  <r>
    <s v="11.05.2022 23:00:36"/>
    <x v="3"/>
    <x v="1"/>
    <x v="1"/>
    <s v="b. oamenii/populaţia"/>
    <s v="Pâine, pate, brânză, carne(foarte rar)"/>
    <s v="a. cumpărăm mai mult decât avem nevoie"/>
    <s v="b. nu"/>
    <s v="a. da"/>
    <s v="a. da"/>
    <s v="Mâncarea rămasă sa fie data la un animal care n are ce manca sau unei persoane necăjite"/>
  </r>
  <r>
    <s v="12.05.2022 20:48:59"/>
    <x v="3"/>
    <x v="0"/>
    <x v="3"/>
    <s v="b. oamenii/populaţia"/>
    <s v="Paine"/>
    <s v="a. cumpărăm mai mult decât avem nevoie"/>
    <s v="b. nu"/>
    <s v="a. da"/>
    <s v="a. da"/>
    <s v="Cumpărarea cu prudenta a alimente."/>
  </r>
  <r>
    <s v="13.05.2022 18:09:25"/>
    <x v="1"/>
    <x v="1"/>
    <x v="1"/>
    <s v="b. oamenii/populaţia"/>
    <s v="."/>
    <s v="a. cumpărăm mai mult decât avem nevoie"/>
    <s v="b. nu"/>
    <s v="a. da"/>
    <s v="b. nu"/>
    <s v="."/>
  </r>
  <r>
    <s v="14.05.2022 10:17:48"/>
    <x v="3"/>
    <x v="0"/>
    <x v="1"/>
    <s v="b. oamenii/populaţia"/>
    <s v="Painea"/>
    <s v="a. cumpărăm mai mult decât avem nevoie"/>
    <s v="a. da"/>
    <s v="a. da"/>
    <s v="a. da"/>
    <s v="Norma pe numarul de persoane ce locuiesc intr o casa"/>
  </r>
  <r>
    <s v="17.05.2022 16:03:19"/>
    <x v="1"/>
    <x v="1"/>
    <x v="1"/>
    <s v="b. oamenii/populaţia"/>
    <s v="Cărnuri"/>
    <s v="a. cumpărăm mai mult decât avem nevoie"/>
    <s v="a. da"/>
    <s v="a. da"/>
    <s v="a. da"/>
    <s v="Un număr maxim de alimente pe cap de locuitor"/>
  </r>
  <r>
    <s v="17.05.2022 19:12:24"/>
    <x v="0"/>
    <x v="1"/>
    <x v="2"/>
    <s v="b. oamenii/populaţia"/>
    <s v="apa"/>
    <s v="a. cumpărăm mai mult decât avem nevoie"/>
    <s v="a. da"/>
    <s v="b. nu"/>
    <s v="a. da"/>
    <s v="programe educative în școală."/>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6" cacheId="1"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5">
  <location ref="B2:C7" firstHeaderRow="1" firstDataRow="1" firstDataCol="1"/>
  <pivotFields count="11">
    <pivotField showAll="0"/>
    <pivotField axis="axisRow" dataField="1" showAll="0">
      <items count="5">
        <item x="1"/>
        <item x="3"/>
        <item x="2"/>
        <item x="0"/>
        <item t="default"/>
      </items>
    </pivotField>
    <pivotField showAll="0"/>
    <pivotField showAll="0"/>
    <pivotField showAll="0"/>
    <pivotField showAll="0"/>
    <pivotField showAll="0"/>
    <pivotField showAll="0"/>
    <pivotField showAll="0"/>
    <pivotField showAll="0"/>
    <pivotField showAll="0"/>
  </pivotFields>
  <rowFields count="1">
    <field x="1"/>
  </rowFields>
  <rowItems count="5">
    <i>
      <x/>
    </i>
    <i>
      <x v="1"/>
    </i>
    <i>
      <x v="2"/>
    </i>
    <i>
      <x v="3"/>
    </i>
    <i t="grand">
      <x/>
    </i>
  </rowItems>
  <colItems count="1">
    <i/>
  </colItems>
  <dataFields count="1">
    <dataField name="Count of 1. Vârsta" fld="1" subtotal="count" baseField="0" baseItem="0"/>
  </dataFields>
  <formats count="6">
    <format dxfId="5">
      <pivotArea type="all" dataOnly="0" outline="0" fieldPosition="0"/>
    </format>
    <format dxfId="4">
      <pivotArea outline="0" collapsedLevelsAreSubtotals="1" fieldPosition="0"/>
    </format>
    <format dxfId="3">
      <pivotArea field="1" type="button" dataOnly="0" labelOnly="1" outline="0" axis="axisRow" fieldPosition="0"/>
    </format>
    <format dxfId="2">
      <pivotArea dataOnly="0" labelOnly="1" fieldPosition="0">
        <references count="1">
          <reference field="1" count="0"/>
        </references>
      </pivotArea>
    </format>
    <format dxfId="1">
      <pivotArea dataOnly="0" labelOnly="1" grandRow="1" outline="0" fieldPosition="0"/>
    </format>
    <format dxfId="0">
      <pivotArea dataOnly="0" labelOnly="1" outline="0" axis="axisValues" fieldPosition="0"/>
    </format>
  </formats>
  <chartFormats count="1">
    <chartFormat chart="2" format="0" series="1">
      <pivotArea type="data" outline="0" fieldPosition="0">
        <references count="1">
          <reference field="4294967294" count="1" selected="0">
            <x v="0"/>
          </reference>
        </references>
      </pivotArea>
    </chartFormat>
  </chart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name="PivotTable5"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4">
  <location ref="B168:C172" firstHeaderRow="1" firstDataRow="1" firstDataCol="1"/>
  <pivotFields count="10">
    <pivotField showAll="0"/>
    <pivotField showAll="0"/>
    <pivotField showAll="0"/>
    <pivotField showAll="0"/>
    <pivotField showAll="0"/>
    <pivotField showAll="0"/>
    <pivotField axis="axisRow" dataField="1" showAll="0">
      <items count="4">
        <item x="0"/>
        <item x="1"/>
        <item x="2"/>
        <item t="default"/>
      </items>
    </pivotField>
    <pivotField showAll="0"/>
    <pivotField showAll="0"/>
    <pivotField showAll="0"/>
  </pivotFields>
  <rowFields count="1">
    <field x="6"/>
  </rowFields>
  <rowItems count="4">
    <i>
      <x/>
    </i>
    <i>
      <x v="1"/>
    </i>
    <i>
      <x v="2"/>
    </i>
    <i t="grand">
      <x/>
    </i>
  </rowItems>
  <colItems count="1">
    <i/>
  </colItems>
  <dataFields count="1">
    <dataField name="Count of 7. Când sunteţi la cumpărături, aţi observat că aveţi tendinţa de a cumpăra impulsiv, nu pentru că aţi avea nevoie, în mod real, de toate produsele cumpărate?" fld="6" subtotal="count" baseField="0" baseItem="0"/>
  </dataFields>
  <formats count="18">
    <format dxfId="155">
      <pivotArea type="all" dataOnly="0" outline="0" fieldPosition="0"/>
    </format>
    <format dxfId="154">
      <pivotArea outline="0" collapsedLevelsAreSubtotals="1" fieldPosition="0"/>
    </format>
    <format dxfId="153">
      <pivotArea field="6" type="button" dataOnly="0" labelOnly="1" outline="0" axis="axisRow" fieldPosition="0"/>
    </format>
    <format dxfId="152">
      <pivotArea dataOnly="0" labelOnly="1" fieldPosition="0">
        <references count="1">
          <reference field="6" count="0"/>
        </references>
      </pivotArea>
    </format>
    <format dxfId="151">
      <pivotArea dataOnly="0" labelOnly="1" grandRow="1" outline="0" fieldPosition="0"/>
    </format>
    <format dxfId="150">
      <pivotArea dataOnly="0" labelOnly="1" outline="0" axis="axisValues" fieldPosition="0"/>
    </format>
    <format dxfId="149">
      <pivotArea type="all" dataOnly="0" outline="0" fieldPosition="0"/>
    </format>
    <format dxfId="148">
      <pivotArea outline="0" collapsedLevelsAreSubtotals="1" fieldPosition="0"/>
    </format>
    <format dxfId="147">
      <pivotArea field="6" type="button" dataOnly="0" labelOnly="1" outline="0" axis="axisRow" fieldPosition="0"/>
    </format>
    <format dxfId="146">
      <pivotArea dataOnly="0" labelOnly="1" fieldPosition="0">
        <references count="1">
          <reference field="6" count="0"/>
        </references>
      </pivotArea>
    </format>
    <format dxfId="145">
      <pivotArea dataOnly="0" labelOnly="1" grandRow="1" outline="0" fieldPosition="0"/>
    </format>
    <format dxfId="144">
      <pivotArea dataOnly="0" labelOnly="1" outline="0" axis="axisValues" fieldPosition="0"/>
    </format>
    <format dxfId="143">
      <pivotArea type="all" dataOnly="0" outline="0" fieldPosition="0"/>
    </format>
    <format dxfId="142">
      <pivotArea outline="0" collapsedLevelsAreSubtotals="1" fieldPosition="0"/>
    </format>
    <format dxfId="141">
      <pivotArea field="6" type="button" dataOnly="0" labelOnly="1" outline="0" axis="axisRow" fieldPosition="0"/>
    </format>
    <format dxfId="140">
      <pivotArea dataOnly="0" labelOnly="1" fieldPosition="0">
        <references count="1">
          <reference field="6" count="0"/>
        </references>
      </pivotArea>
    </format>
    <format dxfId="139">
      <pivotArea dataOnly="0" labelOnly="1" grandRow="1" outline="0" fieldPosition="0"/>
    </format>
    <format dxfId="138">
      <pivotArea dataOnly="0" labelOnly="1" outline="0" axis="axisValues" fieldPosition="0"/>
    </format>
  </formats>
  <chartFormats count="4">
    <chartFormat chart="3" format="0" series="1">
      <pivotArea type="data" outline="0" fieldPosition="0">
        <references count="1">
          <reference field="4294967294" count="1" selected="0">
            <x v="0"/>
          </reference>
        </references>
      </pivotArea>
    </chartFormat>
    <chartFormat chart="3" format="1">
      <pivotArea type="data" outline="0" fieldPosition="0">
        <references count="2">
          <reference field="4294967294" count="1" selected="0">
            <x v="0"/>
          </reference>
          <reference field="6" count="1" selected="0">
            <x v="0"/>
          </reference>
        </references>
      </pivotArea>
    </chartFormat>
    <chartFormat chart="3" format="2">
      <pivotArea type="data" outline="0" fieldPosition="0">
        <references count="2">
          <reference field="4294967294" count="1" selected="0">
            <x v="0"/>
          </reference>
          <reference field="6" count="1" selected="0">
            <x v="1"/>
          </reference>
        </references>
      </pivotArea>
    </chartFormat>
    <chartFormat chart="3" format="3">
      <pivotArea type="data" outline="0" fieldPosition="0">
        <references count="2">
          <reference field="4294967294" count="1" selected="0">
            <x v="0"/>
          </reference>
          <reference field="6" count="1" selected="0">
            <x v="2"/>
          </reference>
        </references>
      </pivotArea>
    </chartFormat>
  </chart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PivotTable7"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3">
  <location ref="B185:C194" firstHeaderRow="1" firstDataRow="1" firstDataCol="1"/>
  <pivotFields count="10">
    <pivotField showAll="0"/>
    <pivotField showAll="0"/>
    <pivotField showAll="0"/>
    <pivotField showAll="0"/>
    <pivotField showAll="0"/>
    <pivotField showAll="0"/>
    <pivotField showAll="0"/>
    <pivotField showAll="0"/>
    <pivotField axis="axisRow" dataField="1" showAll="0">
      <items count="9">
        <item x="0"/>
        <item x="2"/>
        <item x="6"/>
        <item x="3"/>
        <item x="1"/>
        <item x="7"/>
        <item x="5"/>
        <item x="4"/>
        <item t="default"/>
      </items>
    </pivotField>
    <pivotField showAll="0"/>
  </pivotFields>
  <rowFields count="1">
    <field x="8"/>
  </rowFields>
  <rowItems count="9">
    <i>
      <x/>
    </i>
    <i>
      <x v="1"/>
    </i>
    <i>
      <x v="2"/>
    </i>
    <i>
      <x v="3"/>
    </i>
    <i>
      <x v="4"/>
    </i>
    <i>
      <x v="5"/>
    </i>
    <i>
      <x v="6"/>
    </i>
    <i>
      <x v="7"/>
    </i>
    <i t="grand">
      <x/>
    </i>
  </rowItems>
  <colItems count="1">
    <i/>
  </colItems>
  <dataFields count="1">
    <dataField name="Count of 9. Credeţi că există o latură psihologică a cumpărăturilor ? Cumpărăm mai mult pentru a acoperi goluri emoţionale ?" fld="8" subtotal="count" baseField="0" baseItem="0"/>
  </dataFields>
  <formats count="18">
    <format dxfId="23">
      <pivotArea type="all" dataOnly="0" outline="0" fieldPosition="0"/>
    </format>
    <format dxfId="22">
      <pivotArea outline="0" collapsedLevelsAreSubtotals="1" fieldPosition="0"/>
    </format>
    <format dxfId="21">
      <pivotArea field="8" type="button" dataOnly="0" labelOnly="1" outline="0" axis="axisRow" fieldPosition="0"/>
    </format>
    <format dxfId="20">
      <pivotArea dataOnly="0" labelOnly="1" fieldPosition="0">
        <references count="1">
          <reference field="8" count="0"/>
        </references>
      </pivotArea>
    </format>
    <format dxfId="19">
      <pivotArea dataOnly="0" labelOnly="1" grandRow="1" outline="0" fieldPosition="0"/>
    </format>
    <format dxfId="18">
      <pivotArea dataOnly="0" labelOnly="1" outline="0" axis="axisValues" fieldPosition="0"/>
    </format>
    <format dxfId="17">
      <pivotArea type="all" dataOnly="0" outline="0" fieldPosition="0"/>
    </format>
    <format dxfId="16">
      <pivotArea outline="0" collapsedLevelsAreSubtotals="1" fieldPosition="0"/>
    </format>
    <format dxfId="15">
      <pivotArea field="8" type="button" dataOnly="0" labelOnly="1" outline="0" axis="axisRow" fieldPosition="0"/>
    </format>
    <format dxfId="14">
      <pivotArea dataOnly="0" labelOnly="1" fieldPosition="0">
        <references count="1">
          <reference field="8" count="0"/>
        </references>
      </pivotArea>
    </format>
    <format dxfId="13">
      <pivotArea dataOnly="0" labelOnly="1" grandRow="1" outline="0" fieldPosition="0"/>
    </format>
    <format dxfId="12">
      <pivotArea dataOnly="0" labelOnly="1" outline="0" axis="axisValues" fieldPosition="0"/>
    </format>
    <format dxfId="11">
      <pivotArea type="all" dataOnly="0" outline="0" fieldPosition="0"/>
    </format>
    <format dxfId="10">
      <pivotArea outline="0" collapsedLevelsAreSubtotals="1" fieldPosition="0"/>
    </format>
    <format dxfId="9">
      <pivotArea field="8" type="button" dataOnly="0" labelOnly="1" outline="0" axis="axisRow" fieldPosition="0"/>
    </format>
    <format dxfId="8">
      <pivotArea dataOnly="0" labelOnly="1" fieldPosition="0">
        <references count="1">
          <reference field="8" count="0"/>
        </references>
      </pivotArea>
    </format>
    <format dxfId="7">
      <pivotArea dataOnly="0" labelOnly="1" grandRow="1" outline="0" fieldPosition="0"/>
    </format>
    <format dxfId="6">
      <pivotArea dataOnly="0" labelOnly="1" outline="0" axis="axisValues" fieldPosition="0"/>
    </format>
  </formats>
  <chartFormats count="9">
    <chartFormat chart="2" format="0" series="1">
      <pivotArea type="data" outline="0" fieldPosition="0">
        <references count="1">
          <reference field="4294967294" count="1" selected="0">
            <x v="0"/>
          </reference>
        </references>
      </pivotArea>
    </chartFormat>
    <chartFormat chart="2" format="1">
      <pivotArea type="data" outline="0" fieldPosition="0">
        <references count="2">
          <reference field="4294967294" count="1" selected="0">
            <x v="0"/>
          </reference>
          <reference field="8" count="1" selected="0">
            <x v="0"/>
          </reference>
        </references>
      </pivotArea>
    </chartFormat>
    <chartFormat chart="2" format="2">
      <pivotArea type="data" outline="0" fieldPosition="0">
        <references count="2">
          <reference field="4294967294" count="1" selected="0">
            <x v="0"/>
          </reference>
          <reference field="8" count="1" selected="0">
            <x v="1"/>
          </reference>
        </references>
      </pivotArea>
    </chartFormat>
    <chartFormat chart="2" format="3">
      <pivotArea type="data" outline="0" fieldPosition="0">
        <references count="2">
          <reference field="4294967294" count="1" selected="0">
            <x v="0"/>
          </reference>
          <reference field="8" count="1" selected="0">
            <x v="2"/>
          </reference>
        </references>
      </pivotArea>
    </chartFormat>
    <chartFormat chart="2" format="4">
      <pivotArea type="data" outline="0" fieldPosition="0">
        <references count="2">
          <reference field="4294967294" count="1" selected="0">
            <x v="0"/>
          </reference>
          <reference field="8" count="1" selected="0">
            <x v="3"/>
          </reference>
        </references>
      </pivotArea>
    </chartFormat>
    <chartFormat chart="2" format="5">
      <pivotArea type="data" outline="0" fieldPosition="0">
        <references count="2">
          <reference field="4294967294" count="1" selected="0">
            <x v="0"/>
          </reference>
          <reference field="8" count="1" selected="0">
            <x v="4"/>
          </reference>
        </references>
      </pivotArea>
    </chartFormat>
    <chartFormat chart="2" format="6">
      <pivotArea type="data" outline="0" fieldPosition="0">
        <references count="2">
          <reference field="4294967294" count="1" selected="0">
            <x v="0"/>
          </reference>
          <reference field="8" count="1" selected="0">
            <x v="5"/>
          </reference>
        </references>
      </pivotArea>
    </chartFormat>
    <chartFormat chart="2" format="7">
      <pivotArea type="data" outline="0" fieldPosition="0">
        <references count="2">
          <reference field="4294967294" count="1" selected="0">
            <x v="0"/>
          </reference>
          <reference field="8" count="1" selected="0">
            <x v="6"/>
          </reference>
        </references>
      </pivotArea>
    </chartFormat>
    <chartFormat chart="2" format="8">
      <pivotArea type="data" outline="0" fieldPosition="0">
        <references count="2">
          <reference field="4294967294" count="1" selected="0">
            <x v="0"/>
          </reference>
          <reference field="8" count="1" selected="0">
            <x v="7"/>
          </reference>
        </references>
      </pivotArea>
    </chartFormat>
  </chart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PivotTable4"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5">
  <location ref="B161:C165" firstHeaderRow="1" firstDataRow="1" firstDataCol="1"/>
  <pivotFields count="10">
    <pivotField showAll="0"/>
    <pivotField showAll="0"/>
    <pivotField showAll="0"/>
    <pivotField showAll="0"/>
    <pivotField showAll="0"/>
    <pivotField axis="axisRow" dataField="1" showAll="0">
      <items count="4">
        <item x="0"/>
        <item x="1"/>
        <item x="2"/>
        <item t="default"/>
      </items>
    </pivotField>
    <pivotField showAll="0"/>
    <pivotField showAll="0"/>
    <pivotField showAll="0"/>
    <pivotField showAll="0"/>
  </pivotFields>
  <rowFields count="1">
    <field x="5"/>
  </rowFields>
  <rowItems count="4">
    <i>
      <x/>
    </i>
    <i>
      <x v="1"/>
    </i>
    <i>
      <x v="2"/>
    </i>
    <i t="grand">
      <x/>
    </i>
  </rowItems>
  <colItems count="1">
    <i/>
  </colItems>
  <dataFields count="1">
    <dataField name="Count of 6. Care credeti că sunt motivele risipei alimentare ?" fld="5" subtotal="count" baseField="0" baseItem="0"/>
  </dataFields>
  <formats count="18">
    <format dxfId="41">
      <pivotArea type="all" dataOnly="0" outline="0" fieldPosition="0"/>
    </format>
    <format dxfId="40">
      <pivotArea outline="0" collapsedLevelsAreSubtotals="1" fieldPosition="0"/>
    </format>
    <format dxfId="39">
      <pivotArea field="5" type="button" dataOnly="0" labelOnly="1" outline="0" axis="axisRow" fieldPosition="0"/>
    </format>
    <format dxfId="38">
      <pivotArea dataOnly="0" labelOnly="1" fieldPosition="0">
        <references count="1">
          <reference field="5" count="0"/>
        </references>
      </pivotArea>
    </format>
    <format dxfId="37">
      <pivotArea dataOnly="0" labelOnly="1" grandRow="1" outline="0" fieldPosition="0"/>
    </format>
    <format dxfId="36">
      <pivotArea dataOnly="0" labelOnly="1" outline="0" axis="axisValues" fieldPosition="0"/>
    </format>
    <format dxfId="35">
      <pivotArea type="all" dataOnly="0" outline="0" fieldPosition="0"/>
    </format>
    <format dxfId="34">
      <pivotArea outline="0" collapsedLevelsAreSubtotals="1" fieldPosition="0"/>
    </format>
    <format dxfId="33">
      <pivotArea field="5" type="button" dataOnly="0" labelOnly="1" outline="0" axis="axisRow" fieldPosition="0"/>
    </format>
    <format dxfId="32">
      <pivotArea dataOnly="0" labelOnly="1" fieldPosition="0">
        <references count="1">
          <reference field="5" count="0"/>
        </references>
      </pivotArea>
    </format>
    <format dxfId="31">
      <pivotArea dataOnly="0" labelOnly="1" grandRow="1" outline="0" fieldPosition="0"/>
    </format>
    <format dxfId="30">
      <pivotArea dataOnly="0" labelOnly="1" outline="0" axis="axisValues" fieldPosition="0"/>
    </format>
    <format dxfId="29">
      <pivotArea type="all" dataOnly="0" outline="0" fieldPosition="0"/>
    </format>
    <format dxfId="28">
      <pivotArea outline="0" collapsedLevelsAreSubtotals="1" fieldPosition="0"/>
    </format>
    <format dxfId="27">
      <pivotArea field="5" type="button" dataOnly="0" labelOnly="1" outline="0" axis="axisRow" fieldPosition="0"/>
    </format>
    <format dxfId="26">
      <pivotArea dataOnly="0" labelOnly="1" fieldPosition="0">
        <references count="1">
          <reference field="5" count="0"/>
        </references>
      </pivotArea>
    </format>
    <format dxfId="25">
      <pivotArea dataOnly="0" labelOnly="1" grandRow="1" outline="0" fieldPosition="0"/>
    </format>
    <format dxfId="24">
      <pivotArea dataOnly="0" labelOnly="1" outline="0" axis="axisValues" fieldPosition="0"/>
    </format>
  </formats>
  <chartFormats count="4">
    <chartFormat chart="4" format="0" series="1">
      <pivotArea type="data" outline="0" fieldPosition="0">
        <references count="1">
          <reference field="4294967294" count="1" selected="0">
            <x v="0"/>
          </reference>
        </references>
      </pivotArea>
    </chartFormat>
    <chartFormat chart="4" format="1">
      <pivotArea type="data" outline="0" fieldPosition="0">
        <references count="2">
          <reference field="4294967294" count="1" selected="0">
            <x v="0"/>
          </reference>
          <reference field="5" count="1" selected="0">
            <x v="0"/>
          </reference>
        </references>
      </pivotArea>
    </chartFormat>
    <chartFormat chart="4" format="2">
      <pivotArea type="data" outline="0" fieldPosition="0">
        <references count="2">
          <reference field="4294967294" count="1" selected="0">
            <x v="0"/>
          </reference>
          <reference field="5" count="1" selected="0">
            <x v="1"/>
          </reference>
        </references>
      </pivotArea>
    </chartFormat>
    <chartFormat chart="4" format="3">
      <pivotArea type="data" outline="0" fieldPosition="0">
        <references count="2">
          <reference field="4294967294" count="1" selected="0">
            <x v="0"/>
          </reference>
          <reference field="5" count="1" selected="0">
            <x v="2"/>
          </reference>
        </references>
      </pivotArea>
    </chartFormat>
  </chart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name="PivotTable6"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5">
  <location ref="B176:C182" firstHeaderRow="1" firstDataRow="1" firstDataCol="1"/>
  <pivotFields count="10">
    <pivotField showAll="0"/>
    <pivotField showAll="0"/>
    <pivotField showAll="0"/>
    <pivotField showAll="0"/>
    <pivotField showAll="0"/>
    <pivotField showAll="0"/>
    <pivotField showAll="0"/>
    <pivotField axis="axisRow" dataField="1" showAll="0">
      <items count="6">
        <item x="0"/>
        <item x="1"/>
        <item x="4"/>
        <item x="3"/>
        <item x="2"/>
        <item t="default"/>
      </items>
    </pivotField>
    <pivotField showAll="0"/>
    <pivotField showAll="0"/>
  </pivotFields>
  <rowFields count="1">
    <field x="7"/>
  </rowFields>
  <rowItems count="6">
    <i>
      <x/>
    </i>
    <i>
      <x v="1"/>
    </i>
    <i>
      <x v="2"/>
    </i>
    <i>
      <x v="3"/>
    </i>
    <i>
      <x v="4"/>
    </i>
    <i t="grand">
      <x/>
    </i>
  </rowItems>
  <colItems count="1">
    <i/>
  </colItems>
  <dataFields count="1">
    <dataField name="Count of 8. Obişnuiţi să faceţi o listă de cumpărături pentru a evita să achiziţionaţi produse de care nu aveţi nevoie ?" fld="7" subtotal="count" baseField="0" baseItem="0"/>
  </dataFields>
  <formats count="18">
    <format dxfId="59">
      <pivotArea type="all" dataOnly="0" outline="0" fieldPosition="0"/>
    </format>
    <format dxfId="58">
      <pivotArea outline="0" collapsedLevelsAreSubtotals="1" fieldPosition="0"/>
    </format>
    <format dxfId="57">
      <pivotArea field="7" type="button" dataOnly="0" labelOnly="1" outline="0" axis="axisRow" fieldPosition="0"/>
    </format>
    <format dxfId="56">
      <pivotArea dataOnly="0" labelOnly="1" fieldPosition="0">
        <references count="1">
          <reference field="7" count="0"/>
        </references>
      </pivotArea>
    </format>
    <format dxfId="55">
      <pivotArea dataOnly="0" labelOnly="1" grandRow="1" outline="0" fieldPosition="0"/>
    </format>
    <format dxfId="54">
      <pivotArea dataOnly="0" labelOnly="1" outline="0" axis="axisValues" fieldPosition="0"/>
    </format>
    <format dxfId="53">
      <pivotArea type="all" dataOnly="0" outline="0" fieldPosition="0"/>
    </format>
    <format dxfId="52">
      <pivotArea outline="0" collapsedLevelsAreSubtotals="1" fieldPosition="0"/>
    </format>
    <format dxfId="51">
      <pivotArea field="7" type="button" dataOnly="0" labelOnly="1" outline="0" axis="axisRow" fieldPosition="0"/>
    </format>
    <format dxfId="50">
      <pivotArea dataOnly="0" labelOnly="1" fieldPosition="0">
        <references count="1">
          <reference field="7" count="0"/>
        </references>
      </pivotArea>
    </format>
    <format dxfId="49">
      <pivotArea dataOnly="0" labelOnly="1" grandRow="1" outline="0" fieldPosition="0"/>
    </format>
    <format dxfId="48">
      <pivotArea dataOnly="0" labelOnly="1" outline="0" axis="axisValues" fieldPosition="0"/>
    </format>
    <format dxfId="47">
      <pivotArea type="all" dataOnly="0" outline="0" fieldPosition="0"/>
    </format>
    <format dxfId="46">
      <pivotArea outline="0" collapsedLevelsAreSubtotals="1" fieldPosition="0"/>
    </format>
    <format dxfId="45">
      <pivotArea field="7" type="button" dataOnly="0" labelOnly="1" outline="0" axis="axisRow" fieldPosition="0"/>
    </format>
    <format dxfId="44">
      <pivotArea dataOnly="0" labelOnly="1" fieldPosition="0">
        <references count="1">
          <reference field="7" count="0"/>
        </references>
      </pivotArea>
    </format>
    <format dxfId="43">
      <pivotArea dataOnly="0" labelOnly="1" grandRow="1" outline="0" fieldPosition="0"/>
    </format>
    <format dxfId="42">
      <pivotArea dataOnly="0" labelOnly="1" outline="0" axis="axisValues" fieldPosition="0"/>
    </format>
  </formats>
  <chartFormats count="6">
    <chartFormat chart="4" format="0" series="1">
      <pivotArea type="data" outline="0" fieldPosition="0">
        <references count="1">
          <reference field="4294967294" count="1" selected="0">
            <x v="0"/>
          </reference>
        </references>
      </pivotArea>
    </chartFormat>
    <chartFormat chart="4" format="1">
      <pivotArea type="data" outline="0" fieldPosition="0">
        <references count="2">
          <reference field="4294967294" count="1" selected="0">
            <x v="0"/>
          </reference>
          <reference field="7" count="1" selected="0">
            <x v="0"/>
          </reference>
        </references>
      </pivotArea>
    </chartFormat>
    <chartFormat chart="4" format="2">
      <pivotArea type="data" outline="0" fieldPosition="0">
        <references count="2">
          <reference field="4294967294" count="1" selected="0">
            <x v="0"/>
          </reference>
          <reference field="7" count="1" selected="0">
            <x v="1"/>
          </reference>
        </references>
      </pivotArea>
    </chartFormat>
    <chartFormat chart="4" format="3">
      <pivotArea type="data" outline="0" fieldPosition="0">
        <references count="2">
          <reference field="4294967294" count="1" selected="0">
            <x v="0"/>
          </reference>
          <reference field="7" count="1" selected="0">
            <x v="2"/>
          </reference>
        </references>
      </pivotArea>
    </chartFormat>
    <chartFormat chart="4" format="4">
      <pivotArea type="data" outline="0" fieldPosition="0">
        <references count="2">
          <reference field="4294967294" count="1" selected="0">
            <x v="0"/>
          </reference>
          <reference field="7" count="1" selected="0">
            <x v="3"/>
          </reference>
        </references>
      </pivotArea>
    </chartFormat>
    <chartFormat chart="4" format="5">
      <pivotArea type="data" outline="0" fieldPosition="0">
        <references count="2">
          <reference field="4294967294" count="1" selected="0">
            <x v="0"/>
          </reference>
          <reference field="7" count="1" selected="0">
            <x v="4"/>
          </reference>
        </references>
      </pivotArea>
    </chartFormat>
  </chart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name="PivotTable18" cacheId="1"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8">
  <location ref="B22:C27" firstHeaderRow="1" firstDataRow="1" firstDataCol="1"/>
  <pivotFields count="11">
    <pivotField showAll="0"/>
    <pivotField showAll="0"/>
    <pivotField showAll="0"/>
    <pivotField axis="axisRow" dataField="1" showAll="0">
      <items count="5">
        <item x="1"/>
        <item x="3"/>
        <item x="0"/>
        <item x="2"/>
        <item t="default"/>
      </items>
    </pivotField>
    <pivotField showAll="0"/>
    <pivotField showAll="0"/>
    <pivotField showAll="0"/>
    <pivotField showAll="0"/>
    <pivotField showAll="0"/>
    <pivotField showAll="0"/>
    <pivotField showAll="0"/>
  </pivotFields>
  <rowFields count="1">
    <field x="3"/>
  </rowFields>
  <rowItems count="5">
    <i>
      <x/>
    </i>
    <i>
      <x v="1"/>
    </i>
    <i>
      <x v="2"/>
    </i>
    <i>
      <x v="3"/>
    </i>
    <i t="grand">
      <x/>
    </i>
  </rowItems>
  <colItems count="1">
    <i/>
  </colItems>
  <dataFields count="1">
    <dataField name="Count of 3. Nivelul de studii" fld="3" subtotal="count" baseField="0" baseItem="0"/>
  </dataFields>
  <formats count="6">
    <format dxfId="65">
      <pivotArea type="all" dataOnly="0" outline="0" fieldPosition="0"/>
    </format>
    <format dxfId="64">
      <pivotArea outline="0" collapsedLevelsAreSubtotals="1" fieldPosition="0"/>
    </format>
    <format dxfId="63">
      <pivotArea field="3" type="button" dataOnly="0" labelOnly="1" outline="0" axis="axisRow" fieldPosition="0"/>
    </format>
    <format dxfId="62">
      <pivotArea dataOnly="0" labelOnly="1" fieldPosition="0">
        <references count="1">
          <reference field="3" count="0"/>
        </references>
      </pivotArea>
    </format>
    <format dxfId="61">
      <pivotArea dataOnly="0" labelOnly="1" grandRow="1" outline="0" fieldPosition="0"/>
    </format>
    <format dxfId="60">
      <pivotArea dataOnly="0" labelOnly="1" outline="0" axis="axisValues" fieldPosition="0"/>
    </format>
  </formats>
  <chartFormats count="1">
    <chartFormat chart="5" format="0" series="1">
      <pivotArea type="data" outline="0" fieldPosition="0">
        <references count="1">
          <reference field="4294967294" count="1" selected="0">
            <x v="0"/>
          </reference>
        </references>
      </pivotArea>
    </chartFormat>
  </chart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name="PivotTable3"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3">
  <location ref="B44:C158" firstHeaderRow="1" firstDataRow="1" firstDataCol="1"/>
  <pivotFields count="10">
    <pivotField showAll="0"/>
    <pivotField showAll="0"/>
    <pivotField showAll="0"/>
    <pivotField showAll="0"/>
    <pivotField axis="axisRow" dataField="1" showAll="0">
      <items count="114">
        <item x="24"/>
        <item x="29"/>
        <item x="14"/>
        <item x="78"/>
        <item x="99"/>
        <item x="57"/>
        <item x="74"/>
        <item x="1"/>
        <item x="58"/>
        <item x="23"/>
        <item x="112"/>
        <item x="45"/>
        <item x="109"/>
        <item x="43"/>
        <item x="86"/>
        <item x="107"/>
        <item x="103"/>
        <item x="81"/>
        <item x="32"/>
        <item x="15"/>
        <item x="111"/>
        <item x="98"/>
        <item x="41"/>
        <item x="39"/>
        <item x="5"/>
        <item x="10"/>
        <item x="17"/>
        <item x="66"/>
        <item x="2"/>
        <item x="84"/>
        <item x="19"/>
        <item x="100"/>
        <item x="53"/>
        <item x="16"/>
        <item x="51"/>
        <item x="48"/>
        <item x="77"/>
        <item x="47"/>
        <item x="37"/>
        <item x="18"/>
        <item x="71"/>
        <item x="8"/>
        <item x="60"/>
        <item x="64"/>
        <item x="97"/>
        <item x="46"/>
        <item x="85"/>
        <item x="92"/>
        <item x="34"/>
        <item x="25"/>
        <item x="28"/>
        <item x="104"/>
        <item x="68"/>
        <item x="59"/>
        <item x="54"/>
        <item x="73"/>
        <item x="80"/>
        <item x="13"/>
        <item x="87"/>
        <item x="52"/>
        <item x="67"/>
        <item x="12"/>
        <item x="26"/>
        <item x="63"/>
        <item x="62"/>
        <item x="56"/>
        <item x="69"/>
        <item x="76"/>
        <item x="79"/>
        <item x="40"/>
        <item x="55"/>
        <item x="36"/>
        <item x="35"/>
        <item x="94"/>
        <item x="49"/>
        <item x="72"/>
        <item x="106"/>
        <item x="108"/>
        <item x="89"/>
        <item x="22"/>
        <item x="50"/>
        <item x="42"/>
        <item x="70"/>
        <item x="20"/>
        <item x="27"/>
        <item x="30"/>
        <item x="61"/>
        <item x="21"/>
        <item x="110"/>
        <item x="38"/>
        <item x="9"/>
        <item x="95"/>
        <item x="11"/>
        <item x="44"/>
        <item x="101"/>
        <item x="75"/>
        <item x="91"/>
        <item x="7"/>
        <item x="90"/>
        <item x="88"/>
        <item x="33"/>
        <item x="82"/>
        <item x="31"/>
        <item x="4"/>
        <item x="6"/>
        <item x="83"/>
        <item x="93"/>
        <item x="0"/>
        <item x="3"/>
        <item x="102"/>
        <item x="105"/>
        <item x="65"/>
        <item x="96"/>
        <item t="default"/>
      </items>
    </pivotField>
    <pivotField showAll="0"/>
    <pivotField showAll="0"/>
    <pivotField showAll="0"/>
    <pivotField showAll="0"/>
    <pivotField showAll="0"/>
  </pivotFields>
  <rowFields count="1">
    <field x="4"/>
  </rowFields>
  <rowItems count="114">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t="grand">
      <x/>
    </i>
  </rowItems>
  <colItems count="1">
    <i/>
  </colItems>
  <dataFields count="1">
    <dataField name="Count of 5. Ce alimente ati observat că se aruncă cel mai mult acasă la voi ?Exemple :" fld="4" subtotal="count" baseField="0" baseItem="0"/>
  </dataFields>
  <formats count="24">
    <format dxfId="89">
      <pivotArea type="all" dataOnly="0" outline="0" fieldPosition="0"/>
    </format>
    <format dxfId="88">
      <pivotArea outline="0" collapsedLevelsAreSubtotals="1" fieldPosition="0"/>
    </format>
    <format dxfId="87">
      <pivotArea field="4" type="button" dataOnly="0" labelOnly="1" outline="0" axis="axisRow" fieldPosition="0"/>
    </format>
    <format dxfId="86">
      <pivotArea dataOnly="0" labelOnly="1" fieldPosition="0">
        <references count="1">
          <reference field="4"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85">
      <pivotArea dataOnly="0" labelOnly="1" fieldPosition="0">
        <references count="1">
          <reference field="4" count="50">
            <x v="50"/>
            <x v="51"/>
            <x v="52"/>
            <x v="53"/>
            <x v="54"/>
            <x v="55"/>
            <x v="56"/>
            <x v="57"/>
            <x v="58"/>
            <x v="59"/>
            <x v="60"/>
            <x v="61"/>
            <x v="62"/>
            <x v="63"/>
            <x v="64"/>
            <x v="65"/>
            <x v="66"/>
            <x v="67"/>
            <x v="68"/>
            <x v="69"/>
            <x v="70"/>
            <x v="71"/>
            <x v="72"/>
            <x v="73"/>
            <x v="74"/>
            <x v="75"/>
            <x v="76"/>
            <x v="77"/>
            <x v="78"/>
            <x v="79"/>
            <x v="80"/>
            <x v="81"/>
            <x v="82"/>
            <x v="83"/>
            <x v="84"/>
            <x v="85"/>
            <x v="86"/>
            <x v="87"/>
            <x v="88"/>
            <x v="89"/>
            <x v="90"/>
            <x v="91"/>
            <x v="92"/>
            <x v="93"/>
            <x v="94"/>
            <x v="95"/>
            <x v="96"/>
            <x v="97"/>
            <x v="98"/>
            <x v="99"/>
          </reference>
        </references>
      </pivotArea>
    </format>
    <format dxfId="84">
      <pivotArea dataOnly="0" labelOnly="1" fieldPosition="0">
        <references count="1">
          <reference field="4" count="13">
            <x v="100"/>
            <x v="101"/>
            <x v="102"/>
            <x v="103"/>
            <x v="104"/>
            <x v="105"/>
            <x v="106"/>
            <x v="107"/>
            <x v="108"/>
            <x v="109"/>
            <x v="110"/>
            <x v="111"/>
            <x v="112"/>
          </reference>
        </references>
      </pivotArea>
    </format>
    <format dxfId="83">
      <pivotArea dataOnly="0" labelOnly="1" grandRow="1" outline="0" fieldPosition="0"/>
    </format>
    <format dxfId="82">
      <pivotArea dataOnly="0" labelOnly="1" outline="0" axis="axisValues" fieldPosition="0"/>
    </format>
    <format dxfId="81">
      <pivotArea type="all" dataOnly="0" outline="0" fieldPosition="0"/>
    </format>
    <format dxfId="80">
      <pivotArea outline="0" collapsedLevelsAreSubtotals="1" fieldPosition="0"/>
    </format>
    <format dxfId="79">
      <pivotArea field="4" type="button" dataOnly="0" labelOnly="1" outline="0" axis="axisRow" fieldPosition="0"/>
    </format>
    <format dxfId="78">
      <pivotArea dataOnly="0" labelOnly="1" fieldPosition="0">
        <references count="1">
          <reference field="4"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77">
      <pivotArea dataOnly="0" labelOnly="1" fieldPosition="0">
        <references count="1">
          <reference field="4" count="50">
            <x v="50"/>
            <x v="51"/>
            <x v="52"/>
            <x v="53"/>
            <x v="54"/>
            <x v="55"/>
            <x v="56"/>
            <x v="57"/>
            <x v="58"/>
            <x v="59"/>
            <x v="60"/>
            <x v="61"/>
            <x v="62"/>
            <x v="63"/>
            <x v="64"/>
            <x v="65"/>
            <x v="66"/>
            <x v="67"/>
            <x v="68"/>
            <x v="69"/>
            <x v="70"/>
            <x v="71"/>
            <x v="72"/>
            <x v="73"/>
            <x v="74"/>
            <x v="75"/>
            <x v="76"/>
            <x v="77"/>
            <x v="78"/>
            <x v="79"/>
            <x v="80"/>
            <x v="81"/>
            <x v="82"/>
            <x v="83"/>
            <x v="84"/>
            <x v="85"/>
            <x v="86"/>
            <x v="87"/>
            <x v="88"/>
            <x v="89"/>
            <x v="90"/>
            <x v="91"/>
            <x v="92"/>
            <x v="93"/>
            <x v="94"/>
            <x v="95"/>
            <x v="96"/>
            <x v="97"/>
            <x v="98"/>
            <x v="99"/>
          </reference>
        </references>
      </pivotArea>
    </format>
    <format dxfId="76">
      <pivotArea dataOnly="0" labelOnly="1" fieldPosition="0">
        <references count="1">
          <reference field="4" count="13">
            <x v="100"/>
            <x v="101"/>
            <x v="102"/>
            <x v="103"/>
            <x v="104"/>
            <x v="105"/>
            <x v="106"/>
            <x v="107"/>
            <x v="108"/>
            <x v="109"/>
            <x v="110"/>
            <x v="111"/>
            <x v="112"/>
          </reference>
        </references>
      </pivotArea>
    </format>
    <format dxfId="75">
      <pivotArea dataOnly="0" labelOnly="1" grandRow="1" outline="0" fieldPosition="0"/>
    </format>
    <format dxfId="74">
      <pivotArea dataOnly="0" labelOnly="1" outline="0" axis="axisValues" fieldPosition="0"/>
    </format>
    <format dxfId="73">
      <pivotArea type="all" dataOnly="0" outline="0" fieldPosition="0"/>
    </format>
    <format dxfId="72">
      <pivotArea outline="0" collapsedLevelsAreSubtotals="1" fieldPosition="0"/>
    </format>
    <format dxfId="71">
      <pivotArea field="4" type="button" dataOnly="0" labelOnly="1" outline="0" axis="axisRow" fieldPosition="0"/>
    </format>
    <format dxfId="70">
      <pivotArea dataOnly="0" labelOnly="1" fieldPosition="0">
        <references count="1">
          <reference field="4"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69">
      <pivotArea dataOnly="0" labelOnly="1" fieldPosition="0">
        <references count="1">
          <reference field="4" count="50">
            <x v="50"/>
            <x v="51"/>
            <x v="52"/>
            <x v="53"/>
            <x v="54"/>
            <x v="55"/>
            <x v="56"/>
            <x v="57"/>
            <x v="58"/>
            <x v="59"/>
            <x v="60"/>
            <x v="61"/>
            <x v="62"/>
            <x v="63"/>
            <x v="64"/>
            <x v="65"/>
            <x v="66"/>
            <x v="67"/>
            <x v="68"/>
            <x v="69"/>
            <x v="70"/>
            <x v="71"/>
            <x v="72"/>
            <x v="73"/>
            <x v="74"/>
            <x v="75"/>
            <x v="76"/>
            <x v="77"/>
            <x v="78"/>
            <x v="79"/>
            <x v="80"/>
            <x v="81"/>
            <x v="82"/>
            <x v="83"/>
            <x v="84"/>
            <x v="85"/>
            <x v="86"/>
            <x v="87"/>
            <x v="88"/>
            <x v="89"/>
            <x v="90"/>
            <x v="91"/>
            <x v="92"/>
            <x v="93"/>
            <x v="94"/>
            <x v="95"/>
            <x v="96"/>
            <x v="97"/>
            <x v="98"/>
            <x v="99"/>
          </reference>
        </references>
      </pivotArea>
    </format>
    <format dxfId="68">
      <pivotArea dataOnly="0" labelOnly="1" fieldPosition="0">
        <references count="1">
          <reference field="4" count="13">
            <x v="100"/>
            <x v="101"/>
            <x v="102"/>
            <x v="103"/>
            <x v="104"/>
            <x v="105"/>
            <x v="106"/>
            <x v="107"/>
            <x v="108"/>
            <x v="109"/>
            <x v="110"/>
            <x v="111"/>
            <x v="112"/>
          </reference>
        </references>
      </pivotArea>
    </format>
    <format dxfId="67">
      <pivotArea dataOnly="0" labelOnly="1" grandRow="1" outline="0" fieldPosition="0"/>
    </format>
    <format dxfId="66">
      <pivotArea dataOnly="0" labelOnly="1" outline="0" axis="axisValues" fieldPosition="0"/>
    </format>
  </formats>
  <chartFormats count="114">
    <chartFormat chart="2" format="0" series="1">
      <pivotArea type="data" outline="0" fieldPosition="0">
        <references count="1">
          <reference field="4294967294" count="1" selected="0">
            <x v="0"/>
          </reference>
        </references>
      </pivotArea>
    </chartFormat>
    <chartFormat chart="2" format="1">
      <pivotArea type="data" outline="0" fieldPosition="0">
        <references count="2">
          <reference field="4294967294" count="1" selected="0">
            <x v="0"/>
          </reference>
          <reference field="4" count="1" selected="0">
            <x v="0"/>
          </reference>
        </references>
      </pivotArea>
    </chartFormat>
    <chartFormat chart="2" format="2">
      <pivotArea type="data" outline="0" fieldPosition="0">
        <references count="2">
          <reference field="4294967294" count="1" selected="0">
            <x v="0"/>
          </reference>
          <reference field="4" count="1" selected="0">
            <x v="1"/>
          </reference>
        </references>
      </pivotArea>
    </chartFormat>
    <chartFormat chart="2" format="3">
      <pivotArea type="data" outline="0" fieldPosition="0">
        <references count="2">
          <reference field="4294967294" count="1" selected="0">
            <x v="0"/>
          </reference>
          <reference field="4" count="1" selected="0">
            <x v="2"/>
          </reference>
        </references>
      </pivotArea>
    </chartFormat>
    <chartFormat chart="2" format="4">
      <pivotArea type="data" outline="0" fieldPosition="0">
        <references count="2">
          <reference field="4294967294" count="1" selected="0">
            <x v="0"/>
          </reference>
          <reference field="4" count="1" selected="0">
            <x v="3"/>
          </reference>
        </references>
      </pivotArea>
    </chartFormat>
    <chartFormat chart="2" format="5">
      <pivotArea type="data" outline="0" fieldPosition="0">
        <references count="2">
          <reference field="4294967294" count="1" selected="0">
            <x v="0"/>
          </reference>
          <reference field="4" count="1" selected="0">
            <x v="4"/>
          </reference>
        </references>
      </pivotArea>
    </chartFormat>
    <chartFormat chart="2" format="6">
      <pivotArea type="data" outline="0" fieldPosition="0">
        <references count="2">
          <reference field="4294967294" count="1" selected="0">
            <x v="0"/>
          </reference>
          <reference field="4" count="1" selected="0">
            <x v="5"/>
          </reference>
        </references>
      </pivotArea>
    </chartFormat>
    <chartFormat chart="2" format="7">
      <pivotArea type="data" outline="0" fieldPosition="0">
        <references count="2">
          <reference field="4294967294" count="1" selected="0">
            <x v="0"/>
          </reference>
          <reference field="4" count="1" selected="0">
            <x v="6"/>
          </reference>
        </references>
      </pivotArea>
    </chartFormat>
    <chartFormat chart="2" format="8">
      <pivotArea type="data" outline="0" fieldPosition="0">
        <references count="2">
          <reference field="4294967294" count="1" selected="0">
            <x v="0"/>
          </reference>
          <reference field="4" count="1" selected="0">
            <x v="7"/>
          </reference>
        </references>
      </pivotArea>
    </chartFormat>
    <chartFormat chart="2" format="9">
      <pivotArea type="data" outline="0" fieldPosition="0">
        <references count="2">
          <reference field="4294967294" count="1" selected="0">
            <x v="0"/>
          </reference>
          <reference field="4" count="1" selected="0">
            <x v="8"/>
          </reference>
        </references>
      </pivotArea>
    </chartFormat>
    <chartFormat chart="2" format="10">
      <pivotArea type="data" outline="0" fieldPosition="0">
        <references count="2">
          <reference field="4294967294" count="1" selected="0">
            <x v="0"/>
          </reference>
          <reference field="4" count="1" selected="0">
            <x v="9"/>
          </reference>
        </references>
      </pivotArea>
    </chartFormat>
    <chartFormat chart="2" format="11">
      <pivotArea type="data" outline="0" fieldPosition="0">
        <references count="2">
          <reference field="4294967294" count="1" selected="0">
            <x v="0"/>
          </reference>
          <reference field="4" count="1" selected="0">
            <x v="10"/>
          </reference>
        </references>
      </pivotArea>
    </chartFormat>
    <chartFormat chart="2" format="12">
      <pivotArea type="data" outline="0" fieldPosition="0">
        <references count="2">
          <reference field="4294967294" count="1" selected="0">
            <x v="0"/>
          </reference>
          <reference field="4" count="1" selected="0">
            <x v="11"/>
          </reference>
        </references>
      </pivotArea>
    </chartFormat>
    <chartFormat chart="2" format="13">
      <pivotArea type="data" outline="0" fieldPosition="0">
        <references count="2">
          <reference field="4294967294" count="1" selected="0">
            <x v="0"/>
          </reference>
          <reference field="4" count="1" selected="0">
            <x v="12"/>
          </reference>
        </references>
      </pivotArea>
    </chartFormat>
    <chartFormat chart="2" format="14">
      <pivotArea type="data" outline="0" fieldPosition="0">
        <references count="2">
          <reference field="4294967294" count="1" selected="0">
            <x v="0"/>
          </reference>
          <reference field="4" count="1" selected="0">
            <x v="13"/>
          </reference>
        </references>
      </pivotArea>
    </chartFormat>
    <chartFormat chart="2" format="15">
      <pivotArea type="data" outline="0" fieldPosition="0">
        <references count="2">
          <reference field="4294967294" count="1" selected="0">
            <x v="0"/>
          </reference>
          <reference field="4" count="1" selected="0">
            <x v="14"/>
          </reference>
        </references>
      </pivotArea>
    </chartFormat>
    <chartFormat chart="2" format="16">
      <pivotArea type="data" outline="0" fieldPosition="0">
        <references count="2">
          <reference field="4294967294" count="1" selected="0">
            <x v="0"/>
          </reference>
          <reference field="4" count="1" selected="0">
            <x v="15"/>
          </reference>
        </references>
      </pivotArea>
    </chartFormat>
    <chartFormat chart="2" format="17">
      <pivotArea type="data" outline="0" fieldPosition="0">
        <references count="2">
          <reference field="4294967294" count="1" selected="0">
            <x v="0"/>
          </reference>
          <reference field="4" count="1" selected="0">
            <x v="16"/>
          </reference>
        </references>
      </pivotArea>
    </chartFormat>
    <chartFormat chart="2" format="18">
      <pivotArea type="data" outline="0" fieldPosition="0">
        <references count="2">
          <reference field="4294967294" count="1" selected="0">
            <x v="0"/>
          </reference>
          <reference field="4" count="1" selected="0">
            <x v="17"/>
          </reference>
        </references>
      </pivotArea>
    </chartFormat>
    <chartFormat chart="2" format="19">
      <pivotArea type="data" outline="0" fieldPosition="0">
        <references count="2">
          <reference field="4294967294" count="1" selected="0">
            <x v="0"/>
          </reference>
          <reference field="4" count="1" selected="0">
            <x v="18"/>
          </reference>
        </references>
      </pivotArea>
    </chartFormat>
    <chartFormat chart="2" format="20">
      <pivotArea type="data" outline="0" fieldPosition="0">
        <references count="2">
          <reference field="4294967294" count="1" selected="0">
            <x v="0"/>
          </reference>
          <reference field="4" count="1" selected="0">
            <x v="19"/>
          </reference>
        </references>
      </pivotArea>
    </chartFormat>
    <chartFormat chart="2" format="21">
      <pivotArea type="data" outline="0" fieldPosition="0">
        <references count="2">
          <reference field="4294967294" count="1" selected="0">
            <x v="0"/>
          </reference>
          <reference field="4" count="1" selected="0">
            <x v="20"/>
          </reference>
        </references>
      </pivotArea>
    </chartFormat>
    <chartFormat chart="2" format="22">
      <pivotArea type="data" outline="0" fieldPosition="0">
        <references count="2">
          <reference field="4294967294" count="1" selected="0">
            <x v="0"/>
          </reference>
          <reference field="4" count="1" selected="0">
            <x v="21"/>
          </reference>
        </references>
      </pivotArea>
    </chartFormat>
    <chartFormat chart="2" format="23">
      <pivotArea type="data" outline="0" fieldPosition="0">
        <references count="2">
          <reference field="4294967294" count="1" selected="0">
            <x v="0"/>
          </reference>
          <reference field="4" count="1" selected="0">
            <x v="22"/>
          </reference>
        </references>
      </pivotArea>
    </chartFormat>
    <chartFormat chart="2" format="24">
      <pivotArea type="data" outline="0" fieldPosition="0">
        <references count="2">
          <reference field="4294967294" count="1" selected="0">
            <x v="0"/>
          </reference>
          <reference field="4" count="1" selected="0">
            <x v="23"/>
          </reference>
        </references>
      </pivotArea>
    </chartFormat>
    <chartFormat chart="2" format="25">
      <pivotArea type="data" outline="0" fieldPosition="0">
        <references count="2">
          <reference field="4294967294" count="1" selected="0">
            <x v="0"/>
          </reference>
          <reference field="4" count="1" selected="0">
            <x v="24"/>
          </reference>
        </references>
      </pivotArea>
    </chartFormat>
    <chartFormat chart="2" format="26">
      <pivotArea type="data" outline="0" fieldPosition="0">
        <references count="2">
          <reference field="4294967294" count="1" selected="0">
            <x v="0"/>
          </reference>
          <reference field="4" count="1" selected="0">
            <x v="25"/>
          </reference>
        </references>
      </pivotArea>
    </chartFormat>
    <chartFormat chart="2" format="27">
      <pivotArea type="data" outline="0" fieldPosition="0">
        <references count="2">
          <reference field="4294967294" count="1" selected="0">
            <x v="0"/>
          </reference>
          <reference field="4" count="1" selected="0">
            <x v="26"/>
          </reference>
        </references>
      </pivotArea>
    </chartFormat>
    <chartFormat chart="2" format="28">
      <pivotArea type="data" outline="0" fieldPosition="0">
        <references count="2">
          <reference field="4294967294" count="1" selected="0">
            <x v="0"/>
          </reference>
          <reference field="4" count="1" selected="0">
            <x v="27"/>
          </reference>
        </references>
      </pivotArea>
    </chartFormat>
    <chartFormat chart="2" format="29">
      <pivotArea type="data" outline="0" fieldPosition="0">
        <references count="2">
          <reference field="4294967294" count="1" selected="0">
            <x v="0"/>
          </reference>
          <reference field="4" count="1" selected="0">
            <x v="28"/>
          </reference>
        </references>
      </pivotArea>
    </chartFormat>
    <chartFormat chart="2" format="30">
      <pivotArea type="data" outline="0" fieldPosition="0">
        <references count="2">
          <reference field="4294967294" count="1" selected="0">
            <x v="0"/>
          </reference>
          <reference field="4" count="1" selected="0">
            <x v="29"/>
          </reference>
        </references>
      </pivotArea>
    </chartFormat>
    <chartFormat chart="2" format="31">
      <pivotArea type="data" outline="0" fieldPosition="0">
        <references count="2">
          <reference field="4294967294" count="1" selected="0">
            <x v="0"/>
          </reference>
          <reference field="4" count="1" selected="0">
            <x v="30"/>
          </reference>
        </references>
      </pivotArea>
    </chartFormat>
    <chartFormat chart="2" format="32">
      <pivotArea type="data" outline="0" fieldPosition="0">
        <references count="2">
          <reference field="4294967294" count="1" selected="0">
            <x v="0"/>
          </reference>
          <reference field="4" count="1" selected="0">
            <x v="31"/>
          </reference>
        </references>
      </pivotArea>
    </chartFormat>
    <chartFormat chart="2" format="33">
      <pivotArea type="data" outline="0" fieldPosition="0">
        <references count="2">
          <reference field="4294967294" count="1" selected="0">
            <x v="0"/>
          </reference>
          <reference field="4" count="1" selected="0">
            <x v="32"/>
          </reference>
        </references>
      </pivotArea>
    </chartFormat>
    <chartFormat chart="2" format="34">
      <pivotArea type="data" outline="0" fieldPosition="0">
        <references count="2">
          <reference field="4294967294" count="1" selected="0">
            <x v="0"/>
          </reference>
          <reference field="4" count="1" selected="0">
            <x v="33"/>
          </reference>
        </references>
      </pivotArea>
    </chartFormat>
    <chartFormat chart="2" format="35">
      <pivotArea type="data" outline="0" fieldPosition="0">
        <references count="2">
          <reference field="4294967294" count="1" selected="0">
            <x v="0"/>
          </reference>
          <reference field="4" count="1" selected="0">
            <x v="34"/>
          </reference>
        </references>
      </pivotArea>
    </chartFormat>
    <chartFormat chart="2" format="36">
      <pivotArea type="data" outline="0" fieldPosition="0">
        <references count="2">
          <reference field="4294967294" count="1" selected="0">
            <x v="0"/>
          </reference>
          <reference field="4" count="1" selected="0">
            <x v="35"/>
          </reference>
        </references>
      </pivotArea>
    </chartFormat>
    <chartFormat chart="2" format="37">
      <pivotArea type="data" outline="0" fieldPosition="0">
        <references count="2">
          <reference field="4294967294" count="1" selected="0">
            <x v="0"/>
          </reference>
          <reference field="4" count="1" selected="0">
            <x v="36"/>
          </reference>
        </references>
      </pivotArea>
    </chartFormat>
    <chartFormat chart="2" format="38">
      <pivotArea type="data" outline="0" fieldPosition="0">
        <references count="2">
          <reference field="4294967294" count="1" selected="0">
            <x v="0"/>
          </reference>
          <reference field="4" count="1" selected="0">
            <x v="37"/>
          </reference>
        </references>
      </pivotArea>
    </chartFormat>
    <chartFormat chart="2" format="39">
      <pivotArea type="data" outline="0" fieldPosition="0">
        <references count="2">
          <reference field="4294967294" count="1" selected="0">
            <x v="0"/>
          </reference>
          <reference field="4" count="1" selected="0">
            <x v="38"/>
          </reference>
        </references>
      </pivotArea>
    </chartFormat>
    <chartFormat chart="2" format="40">
      <pivotArea type="data" outline="0" fieldPosition="0">
        <references count="2">
          <reference field="4294967294" count="1" selected="0">
            <x v="0"/>
          </reference>
          <reference field="4" count="1" selected="0">
            <x v="39"/>
          </reference>
        </references>
      </pivotArea>
    </chartFormat>
    <chartFormat chart="2" format="41">
      <pivotArea type="data" outline="0" fieldPosition="0">
        <references count="2">
          <reference field="4294967294" count="1" selected="0">
            <x v="0"/>
          </reference>
          <reference field="4" count="1" selected="0">
            <x v="40"/>
          </reference>
        </references>
      </pivotArea>
    </chartFormat>
    <chartFormat chart="2" format="42">
      <pivotArea type="data" outline="0" fieldPosition="0">
        <references count="2">
          <reference field="4294967294" count="1" selected="0">
            <x v="0"/>
          </reference>
          <reference field="4" count="1" selected="0">
            <x v="41"/>
          </reference>
        </references>
      </pivotArea>
    </chartFormat>
    <chartFormat chart="2" format="43">
      <pivotArea type="data" outline="0" fieldPosition="0">
        <references count="2">
          <reference field="4294967294" count="1" selected="0">
            <x v="0"/>
          </reference>
          <reference field="4" count="1" selected="0">
            <x v="42"/>
          </reference>
        </references>
      </pivotArea>
    </chartFormat>
    <chartFormat chart="2" format="44">
      <pivotArea type="data" outline="0" fieldPosition="0">
        <references count="2">
          <reference field="4294967294" count="1" selected="0">
            <x v="0"/>
          </reference>
          <reference field="4" count="1" selected="0">
            <x v="43"/>
          </reference>
        </references>
      </pivotArea>
    </chartFormat>
    <chartFormat chart="2" format="45">
      <pivotArea type="data" outline="0" fieldPosition="0">
        <references count="2">
          <reference field="4294967294" count="1" selected="0">
            <x v="0"/>
          </reference>
          <reference field="4" count="1" selected="0">
            <x v="44"/>
          </reference>
        </references>
      </pivotArea>
    </chartFormat>
    <chartFormat chart="2" format="46">
      <pivotArea type="data" outline="0" fieldPosition="0">
        <references count="2">
          <reference field="4294967294" count="1" selected="0">
            <x v="0"/>
          </reference>
          <reference field="4" count="1" selected="0">
            <x v="45"/>
          </reference>
        </references>
      </pivotArea>
    </chartFormat>
    <chartFormat chart="2" format="47">
      <pivotArea type="data" outline="0" fieldPosition="0">
        <references count="2">
          <reference field="4294967294" count="1" selected="0">
            <x v="0"/>
          </reference>
          <reference field="4" count="1" selected="0">
            <x v="46"/>
          </reference>
        </references>
      </pivotArea>
    </chartFormat>
    <chartFormat chart="2" format="48">
      <pivotArea type="data" outline="0" fieldPosition="0">
        <references count="2">
          <reference field="4294967294" count="1" selected="0">
            <x v="0"/>
          </reference>
          <reference field="4" count="1" selected="0">
            <x v="47"/>
          </reference>
        </references>
      </pivotArea>
    </chartFormat>
    <chartFormat chart="2" format="49">
      <pivotArea type="data" outline="0" fieldPosition="0">
        <references count="2">
          <reference field="4294967294" count="1" selected="0">
            <x v="0"/>
          </reference>
          <reference field="4" count="1" selected="0">
            <x v="48"/>
          </reference>
        </references>
      </pivotArea>
    </chartFormat>
    <chartFormat chart="2" format="50">
      <pivotArea type="data" outline="0" fieldPosition="0">
        <references count="2">
          <reference field="4294967294" count="1" selected="0">
            <x v="0"/>
          </reference>
          <reference field="4" count="1" selected="0">
            <x v="49"/>
          </reference>
        </references>
      </pivotArea>
    </chartFormat>
    <chartFormat chart="2" format="51">
      <pivotArea type="data" outline="0" fieldPosition="0">
        <references count="2">
          <reference field="4294967294" count="1" selected="0">
            <x v="0"/>
          </reference>
          <reference field="4" count="1" selected="0">
            <x v="50"/>
          </reference>
        </references>
      </pivotArea>
    </chartFormat>
    <chartFormat chart="2" format="52">
      <pivotArea type="data" outline="0" fieldPosition="0">
        <references count="2">
          <reference field="4294967294" count="1" selected="0">
            <x v="0"/>
          </reference>
          <reference field="4" count="1" selected="0">
            <x v="51"/>
          </reference>
        </references>
      </pivotArea>
    </chartFormat>
    <chartFormat chart="2" format="53">
      <pivotArea type="data" outline="0" fieldPosition="0">
        <references count="2">
          <reference field="4294967294" count="1" selected="0">
            <x v="0"/>
          </reference>
          <reference field="4" count="1" selected="0">
            <x v="52"/>
          </reference>
        </references>
      </pivotArea>
    </chartFormat>
    <chartFormat chart="2" format="54">
      <pivotArea type="data" outline="0" fieldPosition="0">
        <references count="2">
          <reference field="4294967294" count="1" selected="0">
            <x v="0"/>
          </reference>
          <reference field="4" count="1" selected="0">
            <x v="53"/>
          </reference>
        </references>
      </pivotArea>
    </chartFormat>
    <chartFormat chart="2" format="55">
      <pivotArea type="data" outline="0" fieldPosition="0">
        <references count="2">
          <reference field="4294967294" count="1" selected="0">
            <x v="0"/>
          </reference>
          <reference field="4" count="1" selected="0">
            <x v="54"/>
          </reference>
        </references>
      </pivotArea>
    </chartFormat>
    <chartFormat chart="2" format="56">
      <pivotArea type="data" outline="0" fieldPosition="0">
        <references count="2">
          <reference field="4294967294" count="1" selected="0">
            <x v="0"/>
          </reference>
          <reference field="4" count="1" selected="0">
            <x v="55"/>
          </reference>
        </references>
      </pivotArea>
    </chartFormat>
    <chartFormat chart="2" format="57">
      <pivotArea type="data" outline="0" fieldPosition="0">
        <references count="2">
          <reference field="4294967294" count="1" selected="0">
            <x v="0"/>
          </reference>
          <reference field="4" count="1" selected="0">
            <x v="56"/>
          </reference>
        </references>
      </pivotArea>
    </chartFormat>
    <chartFormat chart="2" format="58">
      <pivotArea type="data" outline="0" fieldPosition="0">
        <references count="2">
          <reference field="4294967294" count="1" selected="0">
            <x v="0"/>
          </reference>
          <reference field="4" count="1" selected="0">
            <x v="57"/>
          </reference>
        </references>
      </pivotArea>
    </chartFormat>
    <chartFormat chart="2" format="59">
      <pivotArea type="data" outline="0" fieldPosition="0">
        <references count="2">
          <reference field="4294967294" count="1" selected="0">
            <x v="0"/>
          </reference>
          <reference field="4" count="1" selected="0">
            <x v="58"/>
          </reference>
        </references>
      </pivotArea>
    </chartFormat>
    <chartFormat chart="2" format="60">
      <pivotArea type="data" outline="0" fieldPosition="0">
        <references count="2">
          <reference field="4294967294" count="1" selected="0">
            <x v="0"/>
          </reference>
          <reference field="4" count="1" selected="0">
            <x v="59"/>
          </reference>
        </references>
      </pivotArea>
    </chartFormat>
    <chartFormat chart="2" format="61">
      <pivotArea type="data" outline="0" fieldPosition="0">
        <references count="2">
          <reference field="4294967294" count="1" selected="0">
            <x v="0"/>
          </reference>
          <reference field="4" count="1" selected="0">
            <x v="60"/>
          </reference>
        </references>
      </pivotArea>
    </chartFormat>
    <chartFormat chart="2" format="62">
      <pivotArea type="data" outline="0" fieldPosition="0">
        <references count="2">
          <reference field="4294967294" count="1" selected="0">
            <x v="0"/>
          </reference>
          <reference field="4" count="1" selected="0">
            <x v="61"/>
          </reference>
        </references>
      </pivotArea>
    </chartFormat>
    <chartFormat chart="2" format="63">
      <pivotArea type="data" outline="0" fieldPosition="0">
        <references count="2">
          <reference field="4294967294" count="1" selected="0">
            <x v="0"/>
          </reference>
          <reference field="4" count="1" selected="0">
            <x v="62"/>
          </reference>
        </references>
      </pivotArea>
    </chartFormat>
    <chartFormat chart="2" format="64">
      <pivotArea type="data" outline="0" fieldPosition="0">
        <references count="2">
          <reference field="4294967294" count="1" selected="0">
            <x v="0"/>
          </reference>
          <reference field="4" count="1" selected="0">
            <x v="63"/>
          </reference>
        </references>
      </pivotArea>
    </chartFormat>
    <chartFormat chart="2" format="65">
      <pivotArea type="data" outline="0" fieldPosition="0">
        <references count="2">
          <reference field="4294967294" count="1" selected="0">
            <x v="0"/>
          </reference>
          <reference field="4" count="1" selected="0">
            <x v="64"/>
          </reference>
        </references>
      </pivotArea>
    </chartFormat>
    <chartFormat chart="2" format="66">
      <pivotArea type="data" outline="0" fieldPosition="0">
        <references count="2">
          <reference field="4294967294" count="1" selected="0">
            <x v="0"/>
          </reference>
          <reference field="4" count="1" selected="0">
            <x v="65"/>
          </reference>
        </references>
      </pivotArea>
    </chartFormat>
    <chartFormat chart="2" format="67">
      <pivotArea type="data" outline="0" fieldPosition="0">
        <references count="2">
          <reference field="4294967294" count="1" selected="0">
            <x v="0"/>
          </reference>
          <reference field="4" count="1" selected="0">
            <x v="66"/>
          </reference>
        </references>
      </pivotArea>
    </chartFormat>
    <chartFormat chart="2" format="68">
      <pivotArea type="data" outline="0" fieldPosition="0">
        <references count="2">
          <reference field="4294967294" count="1" selected="0">
            <x v="0"/>
          </reference>
          <reference field="4" count="1" selected="0">
            <x v="67"/>
          </reference>
        </references>
      </pivotArea>
    </chartFormat>
    <chartFormat chart="2" format="69">
      <pivotArea type="data" outline="0" fieldPosition="0">
        <references count="2">
          <reference field="4294967294" count="1" selected="0">
            <x v="0"/>
          </reference>
          <reference field="4" count="1" selected="0">
            <x v="68"/>
          </reference>
        </references>
      </pivotArea>
    </chartFormat>
    <chartFormat chart="2" format="70">
      <pivotArea type="data" outline="0" fieldPosition="0">
        <references count="2">
          <reference field="4294967294" count="1" selected="0">
            <x v="0"/>
          </reference>
          <reference field="4" count="1" selected="0">
            <x v="69"/>
          </reference>
        </references>
      </pivotArea>
    </chartFormat>
    <chartFormat chart="2" format="71">
      <pivotArea type="data" outline="0" fieldPosition="0">
        <references count="2">
          <reference field="4294967294" count="1" selected="0">
            <x v="0"/>
          </reference>
          <reference field="4" count="1" selected="0">
            <x v="70"/>
          </reference>
        </references>
      </pivotArea>
    </chartFormat>
    <chartFormat chart="2" format="72">
      <pivotArea type="data" outline="0" fieldPosition="0">
        <references count="2">
          <reference field="4294967294" count="1" selected="0">
            <x v="0"/>
          </reference>
          <reference field="4" count="1" selected="0">
            <x v="71"/>
          </reference>
        </references>
      </pivotArea>
    </chartFormat>
    <chartFormat chart="2" format="73">
      <pivotArea type="data" outline="0" fieldPosition="0">
        <references count="2">
          <reference field="4294967294" count="1" selected="0">
            <x v="0"/>
          </reference>
          <reference field="4" count="1" selected="0">
            <x v="72"/>
          </reference>
        </references>
      </pivotArea>
    </chartFormat>
    <chartFormat chart="2" format="74">
      <pivotArea type="data" outline="0" fieldPosition="0">
        <references count="2">
          <reference field="4294967294" count="1" selected="0">
            <x v="0"/>
          </reference>
          <reference field="4" count="1" selected="0">
            <x v="73"/>
          </reference>
        </references>
      </pivotArea>
    </chartFormat>
    <chartFormat chart="2" format="75">
      <pivotArea type="data" outline="0" fieldPosition="0">
        <references count="2">
          <reference field="4294967294" count="1" selected="0">
            <x v="0"/>
          </reference>
          <reference field="4" count="1" selected="0">
            <x v="74"/>
          </reference>
        </references>
      </pivotArea>
    </chartFormat>
    <chartFormat chart="2" format="76">
      <pivotArea type="data" outline="0" fieldPosition="0">
        <references count="2">
          <reference field="4294967294" count="1" selected="0">
            <x v="0"/>
          </reference>
          <reference field="4" count="1" selected="0">
            <x v="75"/>
          </reference>
        </references>
      </pivotArea>
    </chartFormat>
    <chartFormat chart="2" format="77">
      <pivotArea type="data" outline="0" fieldPosition="0">
        <references count="2">
          <reference field="4294967294" count="1" selected="0">
            <x v="0"/>
          </reference>
          <reference field="4" count="1" selected="0">
            <x v="76"/>
          </reference>
        </references>
      </pivotArea>
    </chartFormat>
    <chartFormat chart="2" format="78">
      <pivotArea type="data" outline="0" fieldPosition="0">
        <references count="2">
          <reference field="4294967294" count="1" selected="0">
            <x v="0"/>
          </reference>
          <reference field="4" count="1" selected="0">
            <x v="77"/>
          </reference>
        </references>
      </pivotArea>
    </chartFormat>
    <chartFormat chart="2" format="79">
      <pivotArea type="data" outline="0" fieldPosition="0">
        <references count="2">
          <reference field="4294967294" count="1" selected="0">
            <x v="0"/>
          </reference>
          <reference field="4" count="1" selected="0">
            <x v="78"/>
          </reference>
        </references>
      </pivotArea>
    </chartFormat>
    <chartFormat chart="2" format="80">
      <pivotArea type="data" outline="0" fieldPosition="0">
        <references count="2">
          <reference field="4294967294" count="1" selected="0">
            <x v="0"/>
          </reference>
          <reference field="4" count="1" selected="0">
            <x v="79"/>
          </reference>
        </references>
      </pivotArea>
    </chartFormat>
    <chartFormat chart="2" format="81">
      <pivotArea type="data" outline="0" fieldPosition="0">
        <references count="2">
          <reference field="4294967294" count="1" selected="0">
            <x v="0"/>
          </reference>
          <reference field="4" count="1" selected="0">
            <x v="80"/>
          </reference>
        </references>
      </pivotArea>
    </chartFormat>
    <chartFormat chart="2" format="82">
      <pivotArea type="data" outline="0" fieldPosition="0">
        <references count="2">
          <reference field="4294967294" count="1" selected="0">
            <x v="0"/>
          </reference>
          <reference field="4" count="1" selected="0">
            <x v="81"/>
          </reference>
        </references>
      </pivotArea>
    </chartFormat>
    <chartFormat chart="2" format="83">
      <pivotArea type="data" outline="0" fieldPosition="0">
        <references count="2">
          <reference field="4294967294" count="1" selected="0">
            <x v="0"/>
          </reference>
          <reference field="4" count="1" selected="0">
            <x v="82"/>
          </reference>
        </references>
      </pivotArea>
    </chartFormat>
    <chartFormat chart="2" format="84">
      <pivotArea type="data" outline="0" fieldPosition="0">
        <references count="2">
          <reference field="4294967294" count="1" selected="0">
            <x v="0"/>
          </reference>
          <reference field="4" count="1" selected="0">
            <x v="83"/>
          </reference>
        </references>
      </pivotArea>
    </chartFormat>
    <chartFormat chart="2" format="85">
      <pivotArea type="data" outline="0" fieldPosition="0">
        <references count="2">
          <reference field="4294967294" count="1" selected="0">
            <x v="0"/>
          </reference>
          <reference field="4" count="1" selected="0">
            <x v="84"/>
          </reference>
        </references>
      </pivotArea>
    </chartFormat>
    <chartFormat chart="2" format="86">
      <pivotArea type="data" outline="0" fieldPosition="0">
        <references count="2">
          <reference field="4294967294" count="1" selected="0">
            <x v="0"/>
          </reference>
          <reference field="4" count="1" selected="0">
            <x v="85"/>
          </reference>
        </references>
      </pivotArea>
    </chartFormat>
    <chartFormat chart="2" format="87">
      <pivotArea type="data" outline="0" fieldPosition="0">
        <references count="2">
          <reference field="4294967294" count="1" selected="0">
            <x v="0"/>
          </reference>
          <reference field="4" count="1" selected="0">
            <x v="86"/>
          </reference>
        </references>
      </pivotArea>
    </chartFormat>
    <chartFormat chart="2" format="88">
      <pivotArea type="data" outline="0" fieldPosition="0">
        <references count="2">
          <reference field="4294967294" count="1" selected="0">
            <x v="0"/>
          </reference>
          <reference field="4" count="1" selected="0">
            <x v="87"/>
          </reference>
        </references>
      </pivotArea>
    </chartFormat>
    <chartFormat chart="2" format="89">
      <pivotArea type="data" outline="0" fieldPosition="0">
        <references count="2">
          <reference field="4294967294" count="1" selected="0">
            <x v="0"/>
          </reference>
          <reference field="4" count="1" selected="0">
            <x v="88"/>
          </reference>
        </references>
      </pivotArea>
    </chartFormat>
    <chartFormat chart="2" format="90">
      <pivotArea type="data" outline="0" fieldPosition="0">
        <references count="2">
          <reference field="4294967294" count="1" selected="0">
            <x v="0"/>
          </reference>
          <reference field="4" count="1" selected="0">
            <x v="89"/>
          </reference>
        </references>
      </pivotArea>
    </chartFormat>
    <chartFormat chart="2" format="91">
      <pivotArea type="data" outline="0" fieldPosition="0">
        <references count="2">
          <reference field="4294967294" count="1" selected="0">
            <x v="0"/>
          </reference>
          <reference field="4" count="1" selected="0">
            <x v="90"/>
          </reference>
        </references>
      </pivotArea>
    </chartFormat>
    <chartFormat chart="2" format="92">
      <pivotArea type="data" outline="0" fieldPosition="0">
        <references count="2">
          <reference field="4294967294" count="1" selected="0">
            <x v="0"/>
          </reference>
          <reference field="4" count="1" selected="0">
            <x v="91"/>
          </reference>
        </references>
      </pivotArea>
    </chartFormat>
    <chartFormat chart="2" format="93">
      <pivotArea type="data" outline="0" fieldPosition="0">
        <references count="2">
          <reference field="4294967294" count="1" selected="0">
            <x v="0"/>
          </reference>
          <reference field="4" count="1" selected="0">
            <x v="92"/>
          </reference>
        </references>
      </pivotArea>
    </chartFormat>
    <chartFormat chart="2" format="94">
      <pivotArea type="data" outline="0" fieldPosition="0">
        <references count="2">
          <reference field="4294967294" count="1" selected="0">
            <x v="0"/>
          </reference>
          <reference field="4" count="1" selected="0">
            <x v="93"/>
          </reference>
        </references>
      </pivotArea>
    </chartFormat>
    <chartFormat chart="2" format="95">
      <pivotArea type="data" outline="0" fieldPosition="0">
        <references count="2">
          <reference field="4294967294" count="1" selected="0">
            <x v="0"/>
          </reference>
          <reference field="4" count="1" selected="0">
            <x v="94"/>
          </reference>
        </references>
      </pivotArea>
    </chartFormat>
    <chartFormat chart="2" format="96">
      <pivotArea type="data" outline="0" fieldPosition="0">
        <references count="2">
          <reference field="4294967294" count="1" selected="0">
            <x v="0"/>
          </reference>
          <reference field="4" count="1" selected="0">
            <x v="95"/>
          </reference>
        </references>
      </pivotArea>
    </chartFormat>
    <chartFormat chart="2" format="97">
      <pivotArea type="data" outline="0" fieldPosition="0">
        <references count="2">
          <reference field="4294967294" count="1" selected="0">
            <x v="0"/>
          </reference>
          <reference field="4" count="1" selected="0">
            <x v="96"/>
          </reference>
        </references>
      </pivotArea>
    </chartFormat>
    <chartFormat chart="2" format="98">
      <pivotArea type="data" outline="0" fieldPosition="0">
        <references count="2">
          <reference field="4294967294" count="1" selected="0">
            <x v="0"/>
          </reference>
          <reference field="4" count="1" selected="0">
            <x v="97"/>
          </reference>
        </references>
      </pivotArea>
    </chartFormat>
    <chartFormat chart="2" format="99">
      <pivotArea type="data" outline="0" fieldPosition="0">
        <references count="2">
          <reference field="4294967294" count="1" selected="0">
            <x v="0"/>
          </reference>
          <reference field="4" count="1" selected="0">
            <x v="98"/>
          </reference>
        </references>
      </pivotArea>
    </chartFormat>
    <chartFormat chart="2" format="100">
      <pivotArea type="data" outline="0" fieldPosition="0">
        <references count="2">
          <reference field="4294967294" count="1" selected="0">
            <x v="0"/>
          </reference>
          <reference field="4" count="1" selected="0">
            <x v="99"/>
          </reference>
        </references>
      </pivotArea>
    </chartFormat>
    <chartFormat chart="2" format="101">
      <pivotArea type="data" outline="0" fieldPosition="0">
        <references count="2">
          <reference field="4294967294" count="1" selected="0">
            <x v="0"/>
          </reference>
          <reference field="4" count="1" selected="0">
            <x v="100"/>
          </reference>
        </references>
      </pivotArea>
    </chartFormat>
    <chartFormat chart="2" format="102">
      <pivotArea type="data" outline="0" fieldPosition="0">
        <references count="2">
          <reference field="4294967294" count="1" selected="0">
            <x v="0"/>
          </reference>
          <reference field="4" count="1" selected="0">
            <x v="101"/>
          </reference>
        </references>
      </pivotArea>
    </chartFormat>
    <chartFormat chart="2" format="103">
      <pivotArea type="data" outline="0" fieldPosition="0">
        <references count="2">
          <reference field="4294967294" count="1" selected="0">
            <x v="0"/>
          </reference>
          <reference field="4" count="1" selected="0">
            <x v="102"/>
          </reference>
        </references>
      </pivotArea>
    </chartFormat>
    <chartFormat chart="2" format="104">
      <pivotArea type="data" outline="0" fieldPosition="0">
        <references count="2">
          <reference field="4294967294" count="1" selected="0">
            <x v="0"/>
          </reference>
          <reference field="4" count="1" selected="0">
            <x v="103"/>
          </reference>
        </references>
      </pivotArea>
    </chartFormat>
    <chartFormat chart="2" format="105">
      <pivotArea type="data" outline="0" fieldPosition="0">
        <references count="2">
          <reference field="4294967294" count="1" selected="0">
            <x v="0"/>
          </reference>
          <reference field="4" count="1" selected="0">
            <x v="104"/>
          </reference>
        </references>
      </pivotArea>
    </chartFormat>
    <chartFormat chart="2" format="106">
      <pivotArea type="data" outline="0" fieldPosition="0">
        <references count="2">
          <reference field="4294967294" count="1" selected="0">
            <x v="0"/>
          </reference>
          <reference field="4" count="1" selected="0">
            <x v="105"/>
          </reference>
        </references>
      </pivotArea>
    </chartFormat>
    <chartFormat chart="2" format="107">
      <pivotArea type="data" outline="0" fieldPosition="0">
        <references count="2">
          <reference field="4294967294" count="1" selected="0">
            <x v="0"/>
          </reference>
          <reference field="4" count="1" selected="0">
            <x v="106"/>
          </reference>
        </references>
      </pivotArea>
    </chartFormat>
    <chartFormat chart="2" format="108">
      <pivotArea type="data" outline="0" fieldPosition="0">
        <references count="2">
          <reference field="4294967294" count="1" selected="0">
            <x v="0"/>
          </reference>
          <reference field="4" count="1" selected="0">
            <x v="107"/>
          </reference>
        </references>
      </pivotArea>
    </chartFormat>
    <chartFormat chart="2" format="109">
      <pivotArea type="data" outline="0" fieldPosition="0">
        <references count="2">
          <reference field="4294967294" count="1" selected="0">
            <x v="0"/>
          </reference>
          <reference field="4" count="1" selected="0">
            <x v="108"/>
          </reference>
        </references>
      </pivotArea>
    </chartFormat>
    <chartFormat chart="2" format="110">
      <pivotArea type="data" outline="0" fieldPosition="0">
        <references count="2">
          <reference field="4294967294" count="1" selected="0">
            <x v="0"/>
          </reference>
          <reference field="4" count="1" selected="0">
            <x v="109"/>
          </reference>
        </references>
      </pivotArea>
    </chartFormat>
    <chartFormat chart="2" format="111">
      <pivotArea type="data" outline="0" fieldPosition="0">
        <references count="2">
          <reference field="4294967294" count="1" selected="0">
            <x v="0"/>
          </reference>
          <reference field="4" count="1" selected="0">
            <x v="110"/>
          </reference>
        </references>
      </pivotArea>
    </chartFormat>
    <chartFormat chart="2" format="112">
      <pivotArea type="data" outline="0" fieldPosition="0">
        <references count="2">
          <reference field="4294967294" count="1" selected="0">
            <x v="0"/>
          </reference>
          <reference field="4" count="1" selected="0">
            <x v="111"/>
          </reference>
        </references>
      </pivotArea>
    </chartFormat>
    <chartFormat chart="2" format="113">
      <pivotArea type="data" outline="0" fieldPosition="0">
        <references count="2">
          <reference field="4294967294" count="1" selected="0">
            <x v="0"/>
          </reference>
          <reference field="4" count="1" selected="0">
            <x v="112"/>
          </reference>
        </references>
      </pivotArea>
    </chartFormat>
  </chart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name="PivotTable8"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3">
  <location ref="B197:C342" firstHeaderRow="1" firstDataRow="1" firstDataCol="1"/>
  <pivotFields count="10">
    <pivotField showAll="0"/>
    <pivotField showAll="0"/>
    <pivotField showAll="0"/>
    <pivotField showAll="0"/>
    <pivotField showAll="0"/>
    <pivotField showAll="0"/>
    <pivotField showAll="0"/>
    <pivotField showAll="0"/>
    <pivotField showAll="0"/>
    <pivotField axis="axisRow" dataField="1" showAll="0">
      <items count="145">
        <item x="22"/>
        <item x="11"/>
        <item x="101"/>
        <item x="92"/>
        <item x="78"/>
        <item x="5"/>
        <item x="60"/>
        <item x="120"/>
        <item x="77"/>
        <item x="42"/>
        <item x="75"/>
        <item x="84"/>
        <item x="41"/>
        <item x="96"/>
        <item x="9"/>
        <item x="45"/>
        <item x="109"/>
        <item x="133"/>
        <item x="104"/>
        <item x="72"/>
        <item x="89"/>
        <item x="97"/>
        <item x="91"/>
        <item x="140"/>
        <item x="36"/>
        <item x="121"/>
        <item x="80"/>
        <item x="58"/>
        <item x="29"/>
        <item x="3"/>
        <item x="1"/>
        <item x="47"/>
        <item x="68"/>
        <item x="21"/>
        <item x="20"/>
        <item x="130"/>
        <item x="81"/>
        <item x="24"/>
        <item x="124"/>
        <item x="129"/>
        <item x="53"/>
        <item x="137"/>
        <item x="0"/>
        <item x="38"/>
        <item x="27"/>
        <item x="128"/>
        <item x="111"/>
        <item x="79"/>
        <item x="138"/>
        <item x="61"/>
        <item x="107"/>
        <item x="31"/>
        <item x="54"/>
        <item x="88"/>
        <item x="65"/>
        <item x="112"/>
        <item x="69"/>
        <item x="86"/>
        <item x="44"/>
        <item x="70"/>
        <item x="132"/>
        <item x="56"/>
        <item x="83"/>
        <item x="62"/>
        <item x="105"/>
        <item x="74"/>
        <item x="10"/>
        <item x="17"/>
        <item x="139"/>
        <item x="98"/>
        <item x="123"/>
        <item x="100"/>
        <item x="25"/>
        <item x="23"/>
        <item x="141"/>
        <item x="32"/>
        <item x="8"/>
        <item x="122"/>
        <item x="134"/>
        <item x="19"/>
        <item x="28"/>
        <item x="127"/>
        <item x="63"/>
        <item x="48"/>
        <item x="71"/>
        <item x="87"/>
        <item x="135"/>
        <item x="143"/>
        <item x="106"/>
        <item x="95"/>
        <item x="4"/>
        <item x="131"/>
        <item x="103"/>
        <item x="93"/>
        <item x="49"/>
        <item x="51"/>
        <item x="2"/>
        <item x="90"/>
        <item x="16"/>
        <item x="119"/>
        <item x="33"/>
        <item x="117"/>
        <item x="39"/>
        <item x="76"/>
        <item x="64"/>
        <item x="114"/>
        <item x="125"/>
        <item x="6"/>
        <item x="55"/>
        <item x="116"/>
        <item x="30"/>
        <item x="94"/>
        <item x="118"/>
        <item x="35"/>
        <item x="14"/>
        <item x="7"/>
        <item x="12"/>
        <item x="50"/>
        <item x="136"/>
        <item x="99"/>
        <item x="57"/>
        <item x="43"/>
        <item x="102"/>
        <item x="13"/>
        <item x="85"/>
        <item x="110"/>
        <item x="26"/>
        <item x="115"/>
        <item x="82"/>
        <item x="37"/>
        <item x="108"/>
        <item x="15"/>
        <item x="113"/>
        <item x="67"/>
        <item x="126"/>
        <item x="18"/>
        <item x="34"/>
        <item x="66"/>
        <item x="59"/>
        <item x="73"/>
        <item x="40"/>
        <item x="46"/>
        <item x="142"/>
        <item x="52"/>
        <item t="default"/>
      </items>
    </pivotField>
  </pivotFields>
  <rowFields count="1">
    <field x="9"/>
  </rowFields>
  <rowItems count="145">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t="grand">
      <x/>
    </i>
  </rowItems>
  <colItems count="1">
    <i/>
  </colItems>
  <dataFields count="1">
    <dataField name="Count of 10. Dacă aţi avea putere de decizie, ce măsură/măsuri aţi propune pentru reducerea risipei alimentare ?" fld="9" subtotal="count" baseField="0" baseItem="0"/>
  </dataFields>
  <formats count="24">
    <format dxfId="113">
      <pivotArea type="all" dataOnly="0" outline="0" fieldPosition="0"/>
    </format>
    <format dxfId="112">
      <pivotArea outline="0" collapsedLevelsAreSubtotals="1" fieldPosition="0"/>
    </format>
    <format dxfId="111">
      <pivotArea field="9" type="button" dataOnly="0" labelOnly="1" outline="0" axis="axisRow" fieldPosition="0"/>
    </format>
    <format dxfId="110">
      <pivotArea dataOnly="0" labelOnly="1" fieldPosition="0">
        <references count="1">
          <reference field="9"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109">
      <pivotArea dataOnly="0" labelOnly="1" fieldPosition="0">
        <references count="1">
          <reference field="9" count="50">
            <x v="50"/>
            <x v="51"/>
            <x v="52"/>
            <x v="53"/>
            <x v="54"/>
            <x v="55"/>
            <x v="56"/>
            <x v="57"/>
            <x v="58"/>
            <x v="59"/>
            <x v="60"/>
            <x v="61"/>
            <x v="62"/>
            <x v="63"/>
            <x v="64"/>
            <x v="65"/>
            <x v="66"/>
            <x v="67"/>
            <x v="68"/>
            <x v="69"/>
            <x v="70"/>
            <x v="71"/>
            <x v="72"/>
            <x v="73"/>
            <x v="74"/>
            <x v="75"/>
            <x v="76"/>
            <x v="77"/>
            <x v="78"/>
            <x v="79"/>
            <x v="80"/>
            <x v="81"/>
            <x v="82"/>
            <x v="83"/>
            <x v="84"/>
            <x v="85"/>
            <x v="86"/>
            <x v="87"/>
            <x v="88"/>
            <x v="89"/>
            <x v="90"/>
            <x v="91"/>
            <x v="92"/>
            <x v="93"/>
            <x v="94"/>
            <x v="95"/>
            <x v="96"/>
            <x v="97"/>
            <x v="98"/>
            <x v="99"/>
          </reference>
        </references>
      </pivotArea>
    </format>
    <format dxfId="108">
      <pivotArea dataOnly="0" labelOnly="1" fieldPosition="0">
        <references count="1">
          <reference field="9" count="44">
            <x v="100"/>
            <x v="101"/>
            <x v="102"/>
            <x v="103"/>
            <x v="104"/>
            <x v="105"/>
            <x v="106"/>
            <x v="107"/>
            <x v="108"/>
            <x v="109"/>
            <x v="110"/>
            <x v="111"/>
            <x v="112"/>
            <x v="113"/>
            <x v="114"/>
            <x v="115"/>
            <x v="116"/>
            <x v="117"/>
            <x v="118"/>
            <x v="119"/>
            <x v="120"/>
            <x v="121"/>
            <x v="122"/>
            <x v="123"/>
            <x v="124"/>
            <x v="125"/>
            <x v="126"/>
            <x v="127"/>
            <x v="128"/>
            <x v="129"/>
            <x v="130"/>
            <x v="131"/>
            <x v="132"/>
            <x v="133"/>
            <x v="134"/>
            <x v="135"/>
            <x v="136"/>
            <x v="137"/>
            <x v="138"/>
            <x v="139"/>
            <x v="140"/>
            <x v="141"/>
            <x v="142"/>
            <x v="143"/>
          </reference>
        </references>
      </pivotArea>
    </format>
    <format dxfId="107">
      <pivotArea dataOnly="0" labelOnly="1" grandRow="1" outline="0" fieldPosition="0"/>
    </format>
    <format dxfId="106">
      <pivotArea dataOnly="0" labelOnly="1" outline="0" axis="axisValues" fieldPosition="0"/>
    </format>
    <format dxfId="105">
      <pivotArea type="all" dataOnly="0" outline="0" fieldPosition="0"/>
    </format>
    <format dxfId="104">
      <pivotArea outline="0" collapsedLevelsAreSubtotals="1" fieldPosition="0"/>
    </format>
    <format dxfId="103">
      <pivotArea field="9" type="button" dataOnly="0" labelOnly="1" outline="0" axis="axisRow" fieldPosition="0"/>
    </format>
    <format dxfId="102">
      <pivotArea dataOnly="0" labelOnly="1" fieldPosition="0">
        <references count="1">
          <reference field="9"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101">
      <pivotArea dataOnly="0" labelOnly="1" fieldPosition="0">
        <references count="1">
          <reference field="9" count="50">
            <x v="50"/>
            <x v="51"/>
            <x v="52"/>
            <x v="53"/>
            <x v="54"/>
            <x v="55"/>
            <x v="56"/>
            <x v="57"/>
            <x v="58"/>
            <x v="59"/>
            <x v="60"/>
            <x v="61"/>
            <x v="62"/>
            <x v="63"/>
            <x v="64"/>
            <x v="65"/>
            <x v="66"/>
            <x v="67"/>
            <x v="68"/>
            <x v="69"/>
            <x v="70"/>
            <x v="71"/>
            <x v="72"/>
            <x v="73"/>
            <x v="74"/>
            <x v="75"/>
            <x v="76"/>
            <x v="77"/>
            <x v="78"/>
            <x v="79"/>
            <x v="80"/>
            <x v="81"/>
            <x v="82"/>
            <x v="83"/>
            <x v="84"/>
            <x v="85"/>
            <x v="86"/>
            <x v="87"/>
            <x v="88"/>
            <x v="89"/>
            <x v="90"/>
            <x v="91"/>
            <x v="92"/>
            <x v="93"/>
            <x v="94"/>
            <x v="95"/>
            <x v="96"/>
            <x v="97"/>
            <x v="98"/>
            <x v="99"/>
          </reference>
        </references>
      </pivotArea>
    </format>
    <format dxfId="100">
      <pivotArea dataOnly="0" labelOnly="1" fieldPosition="0">
        <references count="1">
          <reference field="9" count="44">
            <x v="100"/>
            <x v="101"/>
            <x v="102"/>
            <x v="103"/>
            <x v="104"/>
            <x v="105"/>
            <x v="106"/>
            <x v="107"/>
            <x v="108"/>
            <x v="109"/>
            <x v="110"/>
            <x v="111"/>
            <x v="112"/>
            <x v="113"/>
            <x v="114"/>
            <x v="115"/>
            <x v="116"/>
            <x v="117"/>
            <x v="118"/>
            <x v="119"/>
            <x v="120"/>
            <x v="121"/>
            <x v="122"/>
            <x v="123"/>
            <x v="124"/>
            <x v="125"/>
            <x v="126"/>
            <x v="127"/>
            <x v="128"/>
            <x v="129"/>
            <x v="130"/>
            <x v="131"/>
            <x v="132"/>
            <x v="133"/>
            <x v="134"/>
            <x v="135"/>
            <x v="136"/>
            <x v="137"/>
            <x v="138"/>
            <x v="139"/>
            <x v="140"/>
            <x v="141"/>
            <x v="142"/>
            <x v="143"/>
          </reference>
        </references>
      </pivotArea>
    </format>
    <format dxfId="99">
      <pivotArea dataOnly="0" labelOnly="1" grandRow="1" outline="0" fieldPosition="0"/>
    </format>
    <format dxfId="98">
      <pivotArea dataOnly="0" labelOnly="1" outline="0" axis="axisValues" fieldPosition="0"/>
    </format>
    <format dxfId="97">
      <pivotArea type="all" dataOnly="0" outline="0" fieldPosition="0"/>
    </format>
    <format dxfId="96">
      <pivotArea outline="0" collapsedLevelsAreSubtotals="1" fieldPosition="0"/>
    </format>
    <format dxfId="95">
      <pivotArea field="9" type="button" dataOnly="0" labelOnly="1" outline="0" axis="axisRow" fieldPosition="0"/>
    </format>
    <format dxfId="94">
      <pivotArea dataOnly="0" labelOnly="1" fieldPosition="0">
        <references count="1">
          <reference field="9"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93">
      <pivotArea dataOnly="0" labelOnly="1" fieldPosition="0">
        <references count="1">
          <reference field="9" count="50">
            <x v="50"/>
            <x v="51"/>
            <x v="52"/>
            <x v="53"/>
            <x v="54"/>
            <x v="55"/>
            <x v="56"/>
            <x v="57"/>
            <x v="58"/>
            <x v="59"/>
            <x v="60"/>
            <x v="61"/>
            <x v="62"/>
            <x v="63"/>
            <x v="64"/>
            <x v="65"/>
            <x v="66"/>
            <x v="67"/>
            <x v="68"/>
            <x v="69"/>
            <x v="70"/>
            <x v="71"/>
            <x v="72"/>
            <x v="73"/>
            <x v="74"/>
            <x v="75"/>
            <x v="76"/>
            <x v="77"/>
            <x v="78"/>
            <x v="79"/>
            <x v="80"/>
            <x v="81"/>
            <x v="82"/>
            <x v="83"/>
            <x v="84"/>
            <x v="85"/>
            <x v="86"/>
            <x v="87"/>
            <x v="88"/>
            <x v="89"/>
            <x v="90"/>
            <x v="91"/>
            <x v="92"/>
            <x v="93"/>
            <x v="94"/>
            <x v="95"/>
            <x v="96"/>
            <x v="97"/>
            <x v="98"/>
            <x v="99"/>
          </reference>
        </references>
      </pivotArea>
    </format>
    <format dxfId="92">
      <pivotArea dataOnly="0" labelOnly="1" fieldPosition="0">
        <references count="1">
          <reference field="9" count="44">
            <x v="100"/>
            <x v="101"/>
            <x v="102"/>
            <x v="103"/>
            <x v="104"/>
            <x v="105"/>
            <x v="106"/>
            <x v="107"/>
            <x v="108"/>
            <x v="109"/>
            <x v="110"/>
            <x v="111"/>
            <x v="112"/>
            <x v="113"/>
            <x v="114"/>
            <x v="115"/>
            <x v="116"/>
            <x v="117"/>
            <x v="118"/>
            <x v="119"/>
            <x v="120"/>
            <x v="121"/>
            <x v="122"/>
            <x v="123"/>
            <x v="124"/>
            <x v="125"/>
            <x v="126"/>
            <x v="127"/>
            <x v="128"/>
            <x v="129"/>
            <x v="130"/>
            <x v="131"/>
            <x v="132"/>
            <x v="133"/>
            <x v="134"/>
            <x v="135"/>
            <x v="136"/>
            <x v="137"/>
            <x v="138"/>
            <x v="139"/>
            <x v="140"/>
            <x v="141"/>
            <x v="142"/>
            <x v="143"/>
          </reference>
        </references>
      </pivotArea>
    </format>
    <format dxfId="91">
      <pivotArea dataOnly="0" labelOnly="1" grandRow="1" outline="0" fieldPosition="0"/>
    </format>
    <format dxfId="90">
      <pivotArea dataOnly="0" labelOnly="1" outline="0" axis="axisValues" fieldPosition="0"/>
    </format>
  </formats>
  <chartFormats count="145">
    <chartFormat chart="2" format="0" series="1">
      <pivotArea type="data" outline="0" fieldPosition="0">
        <references count="1">
          <reference field="4294967294" count="1" selected="0">
            <x v="0"/>
          </reference>
        </references>
      </pivotArea>
    </chartFormat>
    <chartFormat chart="2" format="1">
      <pivotArea type="data" outline="0" fieldPosition="0">
        <references count="2">
          <reference field="4294967294" count="1" selected="0">
            <x v="0"/>
          </reference>
          <reference field="9" count="1" selected="0">
            <x v="0"/>
          </reference>
        </references>
      </pivotArea>
    </chartFormat>
    <chartFormat chart="2" format="2">
      <pivotArea type="data" outline="0" fieldPosition="0">
        <references count="2">
          <reference field="4294967294" count="1" selected="0">
            <x v="0"/>
          </reference>
          <reference field="9" count="1" selected="0">
            <x v="1"/>
          </reference>
        </references>
      </pivotArea>
    </chartFormat>
    <chartFormat chart="2" format="3">
      <pivotArea type="data" outline="0" fieldPosition="0">
        <references count="2">
          <reference field="4294967294" count="1" selected="0">
            <x v="0"/>
          </reference>
          <reference field="9" count="1" selected="0">
            <x v="2"/>
          </reference>
        </references>
      </pivotArea>
    </chartFormat>
    <chartFormat chart="2" format="4">
      <pivotArea type="data" outline="0" fieldPosition="0">
        <references count="2">
          <reference field="4294967294" count="1" selected="0">
            <x v="0"/>
          </reference>
          <reference field="9" count="1" selected="0">
            <x v="3"/>
          </reference>
        </references>
      </pivotArea>
    </chartFormat>
    <chartFormat chart="2" format="5">
      <pivotArea type="data" outline="0" fieldPosition="0">
        <references count="2">
          <reference field="4294967294" count="1" selected="0">
            <x v="0"/>
          </reference>
          <reference field="9" count="1" selected="0">
            <x v="4"/>
          </reference>
        </references>
      </pivotArea>
    </chartFormat>
    <chartFormat chart="2" format="6">
      <pivotArea type="data" outline="0" fieldPosition="0">
        <references count="2">
          <reference field="4294967294" count="1" selected="0">
            <x v="0"/>
          </reference>
          <reference field="9" count="1" selected="0">
            <x v="5"/>
          </reference>
        </references>
      </pivotArea>
    </chartFormat>
    <chartFormat chart="2" format="7">
      <pivotArea type="data" outline="0" fieldPosition="0">
        <references count="2">
          <reference field="4294967294" count="1" selected="0">
            <x v="0"/>
          </reference>
          <reference field="9" count="1" selected="0">
            <x v="6"/>
          </reference>
        </references>
      </pivotArea>
    </chartFormat>
    <chartFormat chart="2" format="8">
      <pivotArea type="data" outline="0" fieldPosition="0">
        <references count="2">
          <reference field="4294967294" count="1" selected="0">
            <x v="0"/>
          </reference>
          <reference field="9" count="1" selected="0">
            <x v="7"/>
          </reference>
        </references>
      </pivotArea>
    </chartFormat>
    <chartFormat chart="2" format="9">
      <pivotArea type="data" outline="0" fieldPosition="0">
        <references count="2">
          <reference field="4294967294" count="1" selected="0">
            <x v="0"/>
          </reference>
          <reference field="9" count="1" selected="0">
            <x v="8"/>
          </reference>
        </references>
      </pivotArea>
    </chartFormat>
    <chartFormat chart="2" format="10">
      <pivotArea type="data" outline="0" fieldPosition="0">
        <references count="2">
          <reference field="4294967294" count="1" selected="0">
            <x v="0"/>
          </reference>
          <reference field="9" count="1" selected="0">
            <x v="9"/>
          </reference>
        </references>
      </pivotArea>
    </chartFormat>
    <chartFormat chart="2" format="11">
      <pivotArea type="data" outline="0" fieldPosition="0">
        <references count="2">
          <reference field="4294967294" count="1" selected="0">
            <x v="0"/>
          </reference>
          <reference field="9" count="1" selected="0">
            <x v="10"/>
          </reference>
        </references>
      </pivotArea>
    </chartFormat>
    <chartFormat chart="2" format="12">
      <pivotArea type="data" outline="0" fieldPosition="0">
        <references count="2">
          <reference field="4294967294" count="1" selected="0">
            <x v="0"/>
          </reference>
          <reference field="9" count="1" selected="0">
            <x v="11"/>
          </reference>
        </references>
      </pivotArea>
    </chartFormat>
    <chartFormat chart="2" format="13">
      <pivotArea type="data" outline="0" fieldPosition="0">
        <references count="2">
          <reference field="4294967294" count="1" selected="0">
            <x v="0"/>
          </reference>
          <reference field="9" count="1" selected="0">
            <x v="12"/>
          </reference>
        </references>
      </pivotArea>
    </chartFormat>
    <chartFormat chart="2" format="14">
      <pivotArea type="data" outline="0" fieldPosition="0">
        <references count="2">
          <reference field="4294967294" count="1" selected="0">
            <x v="0"/>
          </reference>
          <reference field="9" count="1" selected="0">
            <x v="13"/>
          </reference>
        </references>
      </pivotArea>
    </chartFormat>
    <chartFormat chart="2" format="15">
      <pivotArea type="data" outline="0" fieldPosition="0">
        <references count="2">
          <reference field="4294967294" count="1" selected="0">
            <x v="0"/>
          </reference>
          <reference field="9" count="1" selected="0">
            <x v="14"/>
          </reference>
        </references>
      </pivotArea>
    </chartFormat>
    <chartFormat chart="2" format="16">
      <pivotArea type="data" outline="0" fieldPosition="0">
        <references count="2">
          <reference field="4294967294" count="1" selected="0">
            <x v="0"/>
          </reference>
          <reference field="9" count="1" selected="0">
            <x v="15"/>
          </reference>
        </references>
      </pivotArea>
    </chartFormat>
    <chartFormat chart="2" format="17">
      <pivotArea type="data" outline="0" fieldPosition="0">
        <references count="2">
          <reference field="4294967294" count="1" selected="0">
            <x v="0"/>
          </reference>
          <reference field="9" count="1" selected="0">
            <x v="16"/>
          </reference>
        </references>
      </pivotArea>
    </chartFormat>
    <chartFormat chart="2" format="18">
      <pivotArea type="data" outline="0" fieldPosition="0">
        <references count="2">
          <reference field="4294967294" count="1" selected="0">
            <x v="0"/>
          </reference>
          <reference field="9" count="1" selected="0">
            <x v="17"/>
          </reference>
        </references>
      </pivotArea>
    </chartFormat>
    <chartFormat chart="2" format="19">
      <pivotArea type="data" outline="0" fieldPosition="0">
        <references count="2">
          <reference field="4294967294" count="1" selected="0">
            <x v="0"/>
          </reference>
          <reference field="9" count="1" selected="0">
            <x v="18"/>
          </reference>
        </references>
      </pivotArea>
    </chartFormat>
    <chartFormat chart="2" format="20">
      <pivotArea type="data" outline="0" fieldPosition="0">
        <references count="2">
          <reference field="4294967294" count="1" selected="0">
            <x v="0"/>
          </reference>
          <reference field="9" count="1" selected="0">
            <x v="19"/>
          </reference>
        </references>
      </pivotArea>
    </chartFormat>
    <chartFormat chart="2" format="21">
      <pivotArea type="data" outline="0" fieldPosition="0">
        <references count="2">
          <reference field="4294967294" count="1" selected="0">
            <x v="0"/>
          </reference>
          <reference field="9" count="1" selected="0">
            <x v="20"/>
          </reference>
        </references>
      </pivotArea>
    </chartFormat>
    <chartFormat chart="2" format="22">
      <pivotArea type="data" outline="0" fieldPosition="0">
        <references count="2">
          <reference field="4294967294" count="1" selected="0">
            <x v="0"/>
          </reference>
          <reference field="9" count="1" selected="0">
            <x v="21"/>
          </reference>
        </references>
      </pivotArea>
    </chartFormat>
    <chartFormat chart="2" format="23">
      <pivotArea type="data" outline="0" fieldPosition="0">
        <references count="2">
          <reference field="4294967294" count="1" selected="0">
            <x v="0"/>
          </reference>
          <reference field="9" count="1" selected="0">
            <x v="22"/>
          </reference>
        </references>
      </pivotArea>
    </chartFormat>
    <chartFormat chart="2" format="24">
      <pivotArea type="data" outline="0" fieldPosition="0">
        <references count="2">
          <reference field="4294967294" count="1" selected="0">
            <x v="0"/>
          </reference>
          <reference field="9" count="1" selected="0">
            <x v="23"/>
          </reference>
        </references>
      </pivotArea>
    </chartFormat>
    <chartFormat chart="2" format="25">
      <pivotArea type="data" outline="0" fieldPosition="0">
        <references count="2">
          <reference field="4294967294" count="1" selected="0">
            <x v="0"/>
          </reference>
          <reference field="9" count="1" selected="0">
            <x v="24"/>
          </reference>
        </references>
      </pivotArea>
    </chartFormat>
    <chartFormat chart="2" format="26">
      <pivotArea type="data" outline="0" fieldPosition="0">
        <references count="2">
          <reference field="4294967294" count="1" selected="0">
            <x v="0"/>
          </reference>
          <reference field="9" count="1" selected="0">
            <x v="25"/>
          </reference>
        </references>
      </pivotArea>
    </chartFormat>
    <chartFormat chart="2" format="27">
      <pivotArea type="data" outline="0" fieldPosition="0">
        <references count="2">
          <reference field="4294967294" count="1" selected="0">
            <x v="0"/>
          </reference>
          <reference field="9" count="1" selected="0">
            <x v="26"/>
          </reference>
        </references>
      </pivotArea>
    </chartFormat>
    <chartFormat chart="2" format="28">
      <pivotArea type="data" outline="0" fieldPosition="0">
        <references count="2">
          <reference field="4294967294" count="1" selected="0">
            <x v="0"/>
          </reference>
          <reference field="9" count="1" selected="0">
            <x v="27"/>
          </reference>
        </references>
      </pivotArea>
    </chartFormat>
    <chartFormat chart="2" format="29">
      <pivotArea type="data" outline="0" fieldPosition="0">
        <references count="2">
          <reference field="4294967294" count="1" selected="0">
            <x v="0"/>
          </reference>
          <reference field="9" count="1" selected="0">
            <x v="28"/>
          </reference>
        </references>
      </pivotArea>
    </chartFormat>
    <chartFormat chart="2" format="30">
      <pivotArea type="data" outline="0" fieldPosition="0">
        <references count="2">
          <reference field="4294967294" count="1" selected="0">
            <x v="0"/>
          </reference>
          <reference field="9" count="1" selected="0">
            <x v="29"/>
          </reference>
        </references>
      </pivotArea>
    </chartFormat>
    <chartFormat chart="2" format="31">
      <pivotArea type="data" outline="0" fieldPosition="0">
        <references count="2">
          <reference field="4294967294" count="1" selected="0">
            <x v="0"/>
          </reference>
          <reference field="9" count="1" selected="0">
            <x v="30"/>
          </reference>
        </references>
      </pivotArea>
    </chartFormat>
    <chartFormat chart="2" format="32">
      <pivotArea type="data" outline="0" fieldPosition="0">
        <references count="2">
          <reference field="4294967294" count="1" selected="0">
            <x v="0"/>
          </reference>
          <reference field="9" count="1" selected="0">
            <x v="31"/>
          </reference>
        </references>
      </pivotArea>
    </chartFormat>
    <chartFormat chart="2" format="33">
      <pivotArea type="data" outline="0" fieldPosition="0">
        <references count="2">
          <reference field="4294967294" count="1" selected="0">
            <x v="0"/>
          </reference>
          <reference field="9" count="1" selected="0">
            <x v="32"/>
          </reference>
        </references>
      </pivotArea>
    </chartFormat>
    <chartFormat chart="2" format="34">
      <pivotArea type="data" outline="0" fieldPosition="0">
        <references count="2">
          <reference field="4294967294" count="1" selected="0">
            <x v="0"/>
          </reference>
          <reference field="9" count="1" selected="0">
            <x v="33"/>
          </reference>
        </references>
      </pivotArea>
    </chartFormat>
    <chartFormat chart="2" format="35">
      <pivotArea type="data" outline="0" fieldPosition="0">
        <references count="2">
          <reference field="4294967294" count="1" selected="0">
            <x v="0"/>
          </reference>
          <reference field="9" count="1" selected="0">
            <x v="34"/>
          </reference>
        </references>
      </pivotArea>
    </chartFormat>
    <chartFormat chart="2" format="36">
      <pivotArea type="data" outline="0" fieldPosition="0">
        <references count="2">
          <reference field="4294967294" count="1" selected="0">
            <x v="0"/>
          </reference>
          <reference field="9" count="1" selected="0">
            <x v="35"/>
          </reference>
        </references>
      </pivotArea>
    </chartFormat>
    <chartFormat chart="2" format="37">
      <pivotArea type="data" outline="0" fieldPosition="0">
        <references count="2">
          <reference field="4294967294" count="1" selected="0">
            <x v="0"/>
          </reference>
          <reference field="9" count="1" selected="0">
            <x v="36"/>
          </reference>
        </references>
      </pivotArea>
    </chartFormat>
    <chartFormat chart="2" format="38">
      <pivotArea type="data" outline="0" fieldPosition="0">
        <references count="2">
          <reference field="4294967294" count="1" selected="0">
            <x v="0"/>
          </reference>
          <reference field="9" count="1" selected="0">
            <x v="37"/>
          </reference>
        </references>
      </pivotArea>
    </chartFormat>
    <chartFormat chart="2" format="39">
      <pivotArea type="data" outline="0" fieldPosition="0">
        <references count="2">
          <reference field="4294967294" count="1" selected="0">
            <x v="0"/>
          </reference>
          <reference field="9" count="1" selected="0">
            <x v="38"/>
          </reference>
        </references>
      </pivotArea>
    </chartFormat>
    <chartFormat chart="2" format="40">
      <pivotArea type="data" outline="0" fieldPosition="0">
        <references count="2">
          <reference field="4294967294" count="1" selected="0">
            <x v="0"/>
          </reference>
          <reference field="9" count="1" selected="0">
            <x v="39"/>
          </reference>
        </references>
      </pivotArea>
    </chartFormat>
    <chartFormat chart="2" format="41">
      <pivotArea type="data" outline="0" fieldPosition="0">
        <references count="2">
          <reference field="4294967294" count="1" selected="0">
            <x v="0"/>
          </reference>
          <reference field="9" count="1" selected="0">
            <x v="40"/>
          </reference>
        </references>
      </pivotArea>
    </chartFormat>
    <chartFormat chart="2" format="42">
      <pivotArea type="data" outline="0" fieldPosition="0">
        <references count="2">
          <reference field="4294967294" count="1" selected="0">
            <x v="0"/>
          </reference>
          <reference field="9" count="1" selected="0">
            <x v="41"/>
          </reference>
        </references>
      </pivotArea>
    </chartFormat>
    <chartFormat chart="2" format="43">
      <pivotArea type="data" outline="0" fieldPosition="0">
        <references count="2">
          <reference field="4294967294" count="1" selected="0">
            <x v="0"/>
          </reference>
          <reference field="9" count="1" selected="0">
            <x v="42"/>
          </reference>
        </references>
      </pivotArea>
    </chartFormat>
    <chartFormat chart="2" format="44">
      <pivotArea type="data" outline="0" fieldPosition="0">
        <references count="2">
          <reference field="4294967294" count="1" selected="0">
            <x v="0"/>
          </reference>
          <reference field="9" count="1" selected="0">
            <x v="43"/>
          </reference>
        </references>
      </pivotArea>
    </chartFormat>
    <chartFormat chart="2" format="45">
      <pivotArea type="data" outline="0" fieldPosition="0">
        <references count="2">
          <reference field="4294967294" count="1" selected="0">
            <x v="0"/>
          </reference>
          <reference field="9" count="1" selected="0">
            <x v="44"/>
          </reference>
        </references>
      </pivotArea>
    </chartFormat>
    <chartFormat chart="2" format="46">
      <pivotArea type="data" outline="0" fieldPosition="0">
        <references count="2">
          <reference field="4294967294" count="1" selected="0">
            <x v="0"/>
          </reference>
          <reference field="9" count="1" selected="0">
            <x v="45"/>
          </reference>
        </references>
      </pivotArea>
    </chartFormat>
    <chartFormat chart="2" format="47">
      <pivotArea type="data" outline="0" fieldPosition="0">
        <references count="2">
          <reference field="4294967294" count="1" selected="0">
            <x v="0"/>
          </reference>
          <reference field="9" count="1" selected="0">
            <x v="46"/>
          </reference>
        </references>
      </pivotArea>
    </chartFormat>
    <chartFormat chart="2" format="48">
      <pivotArea type="data" outline="0" fieldPosition="0">
        <references count="2">
          <reference field="4294967294" count="1" selected="0">
            <x v="0"/>
          </reference>
          <reference field="9" count="1" selected="0">
            <x v="47"/>
          </reference>
        </references>
      </pivotArea>
    </chartFormat>
    <chartFormat chart="2" format="49">
      <pivotArea type="data" outline="0" fieldPosition="0">
        <references count="2">
          <reference field="4294967294" count="1" selected="0">
            <x v="0"/>
          </reference>
          <reference field="9" count="1" selected="0">
            <x v="48"/>
          </reference>
        </references>
      </pivotArea>
    </chartFormat>
    <chartFormat chart="2" format="50">
      <pivotArea type="data" outline="0" fieldPosition="0">
        <references count="2">
          <reference field="4294967294" count="1" selected="0">
            <x v="0"/>
          </reference>
          <reference field="9" count="1" selected="0">
            <x v="49"/>
          </reference>
        </references>
      </pivotArea>
    </chartFormat>
    <chartFormat chart="2" format="51">
      <pivotArea type="data" outline="0" fieldPosition="0">
        <references count="2">
          <reference field="4294967294" count="1" selected="0">
            <x v="0"/>
          </reference>
          <reference field="9" count="1" selected="0">
            <x v="50"/>
          </reference>
        </references>
      </pivotArea>
    </chartFormat>
    <chartFormat chart="2" format="52">
      <pivotArea type="data" outline="0" fieldPosition="0">
        <references count="2">
          <reference field="4294967294" count="1" selected="0">
            <x v="0"/>
          </reference>
          <reference field="9" count="1" selected="0">
            <x v="51"/>
          </reference>
        </references>
      </pivotArea>
    </chartFormat>
    <chartFormat chart="2" format="53">
      <pivotArea type="data" outline="0" fieldPosition="0">
        <references count="2">
          <reference field="4294967294" count="1" selected="0">
            <x v="0"/>
          </reference>
          <reference field="9" count="1" selected="0">
            <x v="52"/>
          </reference>
        </references>
      </pivotArea>
    </chartFormat>
    <chartFormat chart="2" format="54">
      <pivotArea type="data" outline="0" fieldPosition="0">
        <references count="2">
          <reference field="4294967294" count="1" selected="0">
            <x v="0"/>
          </reference>
          <reference field="9" count="1" selected="0">
            <x v="53"/>
          </reference>
        </references>
      </pivotArea>
    </chartFormat>
    <chartFormat chart="2" format="55">
      <pivotArea type="data" outline="0" fieldPosition="0">
        <references count="2">
          <reference field="4294967294" count="1" selected="0">
            <x v="0"/>
          </reference>
          <reference field="9" count="1" selected="0">
            <x v="54"/>
          </reference>
        </references>
      </pivotArea>
    </chartFormat>
    <chartFormat chart="2" format="56">
      <pivotArea type="data" outline="0" fieldPosition="0">
        <references count="2">
          <reference field="4294967294" count="1" selected="0">
            <x v="0"/>
          </reference>
          <reference field="9" count="1" selected="0">
            <x v="55"/>
          </reference>
        </references>
      </pivotArea>
    </chartFormat>
    <chartFormat chart="2" format="57">
      <pivotArea type="data" outline="0" fieldPosition="0">
        <references count="2">
          <reference field="4294967294" count="1" selected="0">
            <x v="0"/>
          </reference>
          <reference field="9" count="1" selected="0">
            <x v="56"/>
          </reference>
        </references>
      </pivotArea>
    </chartFormat>
    <chartFormat chart="2" format="58">
      <pivotArea type="data" outline="0" fieldPosition="0">
        <references count="2">
          <reference field="4294967294" count="1" selected="0">
            <x v="0"/>
          </reference>
          <reference field="9" count="1" selected="0">
            <x v="57"/>
          </reference>
        </references>
      </pivotArea>
    </chartFormat>
    <chartFormat chart="2" format="59">
      <pivotArea type="data" outline="0" fieldPosition="0">
        <references count="2">
          <reference field="4294967294" count="1" selected="0">
            <x v="0"/>
          </reference>
          <reference field="9" count="1" selected="0">
            <x v="58"/>
          </reference>
        </references>
      </pivotArea>
    </chartFormat>
    <chartFormat chart="2" format="60">
      <pivotArea type="data" outline="0" fieldPosition="0">
        <references count="2">
          <reference field="4294967294" count="1" selected="0">
            <x v="0"/>
          </reference>
          <reference field="9" count="1" selected="0">
            <x v="59"/>
          </reference>
        </references>
      </pivotArea>
    </chartFormat>
    <chartFormat chart="2" format="61">
      <pivotArea type="data" outline="0" fieldPosition="0">
        <references count="2">
          <reference field="4294967294" count="1" selected="0">
            <x v="0"/>
          </reference>
          <reference field="9" count="1" selected="0">
            <x v="60"/>
          </reference>
        </references>
      </pivotArea>
    </chartFormat>
    <chartFormat chart="2" format="62">
      <pivotArea type="data" outline="0" fieldPosition="0">
        <references count="2">
          <reference field="4294967294" count="1" selected="0">
            <x v="0"/>
          </reference>
          <reference field="9" count="1" selected="0">
            <x v="61"/>
          </reference>
        </references>
      </pivotArea>
    </chartFormat>
    <chartFormat chart="2" format="63">
      <pivotArea type="data" outline="0" fieldPosition="0">
        <references count="2">
          <reference field="4294967294" count="1" selected="0">
            <x v="0"/>
          </reference>
          <reference field="9" count="1" selected="0">
            <x v="62"/>
          </reference>
        </references>
      </pivotArea>
    </chartFormat>
    <chartFormat chart="2" format="64">
      <pivotArea type="data" outline="0" fieldPosition="0">
        <references count="2">
          <reference field="4294967294" count="1" selected="0">
            <x v="0"/>
          </reference>
          <reference field="9" count="1" selected="0">
            <x v="63"/>
          </reference>
        </references>
      </pivotArea>
    </chartFormat>
    <chartFormat chart="2" format="65">
      <pivotArea type="data" outline="0" fieldPosition="0">
        <references count="2">
          <reference field="4294967294" count="1" selected="0">
            <x v="0"/>
          </reference>
          <reference field="9" count="1" selected="0">
            <x v="64"/>
          </reference>
        </references>
      </pivotArea>
    </chartFormat>
    <chartFormat chart="2" format="66">
      <pivotArea type="data" outline="0" fieldPosition="0">
        <references count="2">
          <reference field="4294967294" count="1" selected="0">
            <x v="0"/>
          </reference>
          <reference field="9" count="1" selected="0">
            <x v="65"/>
          </reference>
        </references>
      </pivotArea>
    </chartFormat>
    <chartFormat chart="2" format="67">
      <pivotArea type="data" outline="0" fieldPosition="0">
        <references count="2">
          <reference field="4294967294" count="1" selected="0">
            <x v="0"/>
          </reference>
          <reference field="9" count="1" selected="0">
            <x v="66"/>
          </reference>
        </references>
      </pivotArea>
    </chartFormat>
    <chartFormat chart="2" format="68">
      <pivotArea type="data" outline="0" fieldPosition="0">
        <references count="2">
          <reference field="4294967294" count="1" selected="0">
            <x v="0"/>
          </reference>
          <reference field="9" count="1" selected="0">
            <x v="67"/>
          </reference>
        </references>
      </pivotArea>
    </chartFormat>
    <chartFormat chart="2" format="69">
      <pivotArea type="data" outline="0" fieldPosition="0">
        <references count="2">
          <reference field="4294967294" count="1" selected="0">
            <x v="0"/>
          </reference>
          <reference field="9" count="1" selected="0">
            <x v="68"/>
          </reference>
        </references>
      </pivotArea>
    </chartFormat>
    <chartFormat chart="2" format="70">
      <pivotArea type="data" outline="0" fieldPosition="0">
        <references count="2">
          <reference field="4294967294" count="1" selected="0">
            <x v="0"/>
          </reference>
          <reference field="9" count="1" selected="0">
            <x v="69"/>
          </reference>
        </references>
      </pivotArea>
    </chartFormat>
    <chartFormat chart="2" format="71">
      <pivotArea type="data" outline="0" fieldPosition="0">
        <references count="2">
          <reference field="4294967294" count="1" selected="0">
            <x v="0"/>
          </reference>
          <reference field="9" count="1" selected="0">
            <x v="70"/>
          </reference>
        </references>
      </pivotArea>
    </chartFormat>
    <chartFormat chart="2" format="72">
      <pivotArea type="data" outline="0" fieldPosition="0">
        <references count="2">
          <reference field="4294967294" count="1" selected="0">
            <x v="0"/>
          </reference>
          <reference field="9" count="1" selected="0">
            <x v="71"/>
          </reference>
        </references>
      </pivotArea>
    </chartFormat>
    <chartFormat chart="2" format="73">
      <pivotArea type="data" outline="0" fieldPosition="0">
        <references count="2">
          <reference field="4294967294" count="1" selected="0">
            <x v="0"/>
          </reference>
          <reference field="9" count="1" selected="0">
            <x v="72"/>
          </reference>
        </references>
      </pivotArea>
    </chartFormat>
    <chartFormat chart="2" format="74">
      <pivotArea type="data" outline="0" fieldPosition="0">
        <references count="2">
          <reference field="4294967294" count="1" selected="0">
            <x v="0"/>
          </reference>
          <reference field="9" count="1" selected="0">
            <x v="73"/>
          </reference>
        </references>
      </pivotArea>
    </chartFormat>
    <chartFormat chart="2" format="75">
      <pivotArea type="data" outline="0" fieldPosition="0">
        <references count="2">
          <reference field="4294967294" count="1" selected="0">
            <x v="0"/>
          </reference>
          <reference field="9" count="1" selected="0">
            <x v="74"/>
          </reference>
        </references>
      </pivotArea>
    </chartFormat>
    <chartFormat chart="2" format="76">
      <pivotArea type="data" outline="0" fieldPosition="0">
        <references count="2">
          <reference field="4294967294" count="1" selected="0">
            <x v="0"/>
          </reference>
          <reference field="9" count="1" selected="0">
            <x v="75"/>
          </reference>
        </references>
      </pivotArea>
    </chartFormat>
    <chartFormat chart="2" format="77">
      <pivotArea type="data" outline="0" fieldPosition="0">
        <references count="2">
          <reference field="4294967294" count="1" selected="0">
            <x v="0"/>
          </reference>
          <reference field="9" count="1" selected="0">
            <x v="76"/>
          </reference>
        </references>
      </pivotArea>
    </chartFormat>
    <chartFormat chart="2" format="78">
      <pivotArea type="data" outline="0" fieldPosition="0">
        <references count="2">
          <reference field="4294967294" count="1" selected="0">
            <x v="0"/>
          </reference>
          <reference field="9" count="1" selected="0">
            <x v="77"/>
          </reference>
        </references>
      </pivotArea>
    </chartFormat>
    <chartFormat chart="2" format="79">
      <pivotArea type="data" outline="0" fieldPosition="0">
        <references count="2">
          <reference field="4294967294" count="1" selected="0">
            <x v="0"/>
          </reference>
          <reference field="9" count="1" selected="0">
            <x v="78"/>
          </reference>
        </references>
      </pivotArea>
    </chartFormat>
    <chartFormat chart="2" format="80">
      <pivotArea type="data" outline="0" fieldPosition="0">
        <references count="2">
          <reference field="4294967294" count="1" selected="0">
            <x v="0"/>
          </reference>
          <reference field="9" count="1" selected="0">
            <x v="79"/>
          </reference>
        </references>
      </pivotArea>
    </chartFormat>
    <chartFormat chart="2" format="81">
      <pivotArea type="data" outline="0" fieldPosition="0">
        <references count="2">
          <reference field="4294967294" count="1" selected="0">
            <x v="0"/>
          </reference>
          <reference field="9" count="1" selected="0">
            <x v="80"/>
          </reference>
        </references>
      </pivotArea>
    </chartFormat>
    <chartFormat chart="2" format="82">
      <pivotArea type="data" outline="0" fieldPosition="0">
        <references count="2">
          <reference field="4294967294" count="1" selected="0">
            <x v="0"/>
          </reference>
          <reference field="9" count="1" selected="0">
            <x v="81"/>
          </reference>
        </references>
      </pivotArea>
    </chartFormat>
    <chartFormat chart="2" format="83">
      <pivotArea type="data" outline="0" fieldPosition="0">
        <references count="2">
          <reference field="4294967294" count="1" selected="0">
            <x v="0"/>
          </reference>
          <reference field="9" count="1" selected="0">
            <x v="82"/>
          </reference>
        </references>
      </pivotArea>
    </chartFormat>
    <chartFormat chart="2" format="84">
      <pivotArea type="data" outline="0" fieldPosition="0">
        <references count="2">
          <reference field="4294967294" count="1" selected="0">
            <x v="0"/>
          </reference>
          <reference field="9" count="1" selected="0">
            <x v="83"/>
          </reference>
        </references>
      </pivotArea>
    </chartFormat>
    <chartFormat chart="2" format="85">
      <pivotArea type="data" outline="0" fieldPosition="0">
        <references count="2">
          <reference field="4294967294" count="1" selected="0">
            <x v="0"/>
          </reference>
          <reference field="9" count="1" selected="0">
            <x v="84"/>
          </reference>
        </references>
      </pivotArea>
    </chartFormat>
    <chartFormat chart="2" format="86">
      <pivotArea type="data" outline="0" fieldPosition="0">
        <references count="2">
          <reference field="4294967294" count="1" selected="0">
            <x v="0"/>
          </reference>
          <reference field="9" count="1" selected="0">
            <x v="85"/>
          </reference>
        </references>
      </pivotArea>
    </chartFormat>
    <chartFormat chart="2" format="87">
      <pivotArea type="data" outline="0" fieldPosition="0">
        <references count="2">
          <reference field="4294967294" count="1" selected="0">
            <x v="0"/>
          </reference>
          <reference field="9" count="1" selected="0">
            <x v="86"/>
          </reference>
        </references>
      </pivotArea>
    </chartFormat>
    <chartFormat chart="2" format="88">
      <pivotArea type="data" outline="0" fieldPosition="0">
        <references count="2">
          <reference field="4294967294" count="1" selected="0">
            <x v="0"/>
          </reference>
          <reference field="9" count="1" selected="0">
            <x v="87"/>
          </reference>
        </references>
      </pivotArea>
    </chartFormat>
    <chartFormat chart="2" format="89">
      <pivotArea type="data" outline="0" fieldPosition="0">
        <references count="2">
          <reference field="4294967294" count="1" selected="0">
            <x v="0"/>
          </reference>
          <reference field="9" count="1" selected="0">
            <x v="88"/>
          </reference>
        </references>
      </pivotArea>
    </chartFormat>
    <chartFormat chart="2" format="90">
      <pivotArea type="data" outline="0" fieldPosition="0">
        <references count="2">
          <reference field="4294967294" count="1" selected="0">
            <x v="0"/>
          </reference>
          <reference field="9" count="1" selected="0">
            <x v="89"/>
          </reference>
        </references>
      </pivotArea>
    </chartFormat>
    <chartFormat chart="2" format="91">
      <pivotArea type="data" outline="0" fieldPosition="0">
        <references count="2">
          <reference field="4294967294" count="1" selected="0">
            <x v="0"/>
          </reference>
          <reference field="9" count="1" selected="0">
            <x v="90"/>
          </reference>
        </references>
      </pivotArea>
    </chartFormat>
    <chartFormat chart="2" format="92">
      <pivotArea type="data" outline="0" fieldPosition="0">
        <references count="2">
          <reference field="4294967294" count="1" selected="0">
            <x v="0"/>
          </reference>
          <reference field="9" count="1" selected="0">
            <x v="91"/>
          </reference>
        </references>
      </pivotArea>
    </chartFormat>
    <chartFormat chart="2" format="93">
      <pivotArea type="data" outline="0" fieldPosition="0">
        <references count="2">
          <reference field="4294967294" count="1" selected="0">
            <x v="0"/>
          </reference>
          <reference field="9" count="1" selected="0">
            <x v="92"/>
          </reference>
        </references>
      </pivotArea>
    </chartFormat>
    <chartFormat chart="2" format="94">
      <pivotArea type="data" outline="0" fieldPosition="0">
        <references count="2">
          <reference field="4294967294" count="1" selected="0">
            <x v="0"/>
          </reference>
          <reference field="9" count="1" selected="0">
            <x v="93"/>
          </reference>
        </references>
      </pivotArea>
    </chartFormat>
    <chartFormat chart="2" format="95">
      <pivotArea type="data" outline="0" fieldPosition="0">
        <references count="2">
          <reference field="4294967294" count="1" selected="0">
            <x v="0"/>
          </reference>
          <reference field="9" count="1" selected="0">
            <x v="94"/>
          </reference>
        </references>
      </pivotArea>
    </chartFormat>
    <chartFormat chart="2" format="96">
      <pivotArea type="data" outline="0" fieldPosition="0">
        <references count="2">
          <reference field="4294967294" count="1" selected="0">
            <x v="0"/>
          </reference>
          <reference field="9" count="1" selected="0">
            <x v="95"/>
          </reference>
        </references>
      </pivotArea>
    </chartFormat>
    <chartFormat chart="2" format="97">
      <pivotArea type="data" outline="0" fieldPosition="0">
        <references count="2">
          <reference field="4294967294" count="1" selected="0">
            <x v="0"/>
          </reference>
          <reference field="9" count="1" selected="0">
            <x v="96"/>
          </reference>
        </references>
      </pivotArea>
    </chartFormat>
    <chartFormat chart="2" format="98">
      <pivotArea type="data" outline="0" fieldPosition="0">
        <references count="2">
          <reference field="4294967294" count="1" selected="0">
            <x v="0"/>
          </reference>
          <reference field="9" count="1" selected="0">
            <x v="97"/>
          </reference>
        </references>
      </pivotArea>
    </chartFormat>
    <chartFormat chart="2" format="99">
      <pivotArea type="data" outline="0" fieldPosition="0">
        <references count="2">
          <reference field="4294967294" count="1" selected="0">
            <x v="0"/>
          </reference>
          <reference field="9" count="1" selected="0">
            <x v="98"/>
          </reference>
        </references>
      </pivotArea>
    </chartFormat>
    <chartFormat chart="2" format="100">
      <pivotArea type="data" outline="0" fieldPosition="0">
        <references count="2">
          <reference field="4294967294" count="1" selected="0">
            <x v="0"/>
          </reference>
          <reference field="9" count="1" selected="0">
            <x v="99"/>
          </reference>
        </references>
      </pivotArea>
    </chartFormat>
    <chartFormat chart="2" format="101">
      <pivotArea type="data" outline="0" fieldPosition="0">
        <references count="2">
          <reference field="4294967294" count="1" selected="0">
            <x v="0"/>
          </reference>
          <reference field="9" count="1" selected="0">
            <x v="100"/>
          </reference>
        </references>
      </pivotArea>
    </chartFormat>
    <chartFormat chart="2" format="102">
      <pivotArea type="data" outline="0" fieldPosition="0">
        <references count="2">
          <reference field="4294967294" count="1" selected="0">
            <x v="0"/>
          </reference>
          <reference field="9" count="1" selected="0">
            <x v="101"/>
          </reference>
        </references>
      </pivotArea>
    </chartFormat>
    <chartFormat chart="2" format="103">
      <pivotArea type="data" outline="0" fieldPosition="0">
        <references count="2">
          <reference field="4294967294" count="1" selected="0">
            <x v="0"/>
          </reference>
          <reference field="9" count="1" selected="0">
            <x v="102"/>
          </reference>
        </references>
      </pivotArea>
    </chartFormat>
    <chartFormat chart="2" format="104">
      <pivotArea type="data" outline="0" fieldPosition="0">
        <references count="2">
          <reference field="4294967294" count="1" selected="0">
            <x v="0"/>
          </reference>
          <reference field="9" count="1" selected="0">
            <x v="103"/>
          </reference>
        </references>
      </pivotArea>
    </chartFormat>
    <chartFormat chart="2" format="105">
      <pivotArea type="data" outline="0" fieldPosition="0">
        <references count="2">
          <reference field="4294967294" count="1" selected="0">
            <x v="0"/>
          </reference>
          <reference field="9" count="1" selected="0">
            <x v="104"/>
          </reference>
        </references>
      </pivotArea>
    </chartFormat>
    <chartFormat chart="2" format="106">
      <pivotArea type="data" outline="0" fieldPosition="0">
        <references count="2">
          <reference field="4294967294" count="1" selected="0">
            <x v="0"/>
          </reference>
          <reference field="9" count="1" selected="0">
            <x v="105"/>
          </reference>
        </references>
      </pivotArea>
    </chartFormat>
    <chartFormat chart="2" format="107">
      <pivotArea type="data" outline="0" fieldPosition="0">
        <references count="2">
          <reference field="4294967294" count="1" selected="0">
            <x v="0"/>
          </reference>
          <reference field="9" count="1" selected="0">
            <x v="106"/>
          </reference>
        </references>
      </pivotArea>
    </chartFormat>
    <chartFormat chart="2" format="108">
      <pivotArea type="data" outline="0" fieldPosition="0">
        <references count="2">
          <reference field="4294967294" count="1" selected="0">
            <x v="0"/>
          </reference>
          <reference field="9" count="1" selected="0">
            <x v="107"/>
          </reference>
        </references>
      </pivotArea>
    </chartFormat>
    <chartFormat chart="2" format="109">
      <pivotArea type="data" outline="0" fieldPosition="0">
        <references count="2">
          <reference field="4294967294" count="1" selected="0">
            <x v="0"/>
          </reference>
          <reference field="9" count="1" selected="0">
            <x v="108"/>
          </reference>
        </references>
      </pivotArea>
    </chartFormat>
    <chartFormat chart="2" format="110">
      <pivotArea type="data" outline="0" fieldPosition="0">
        <references count="2">
          <reference field="4294967294" count="1" selected="0">
            <x v="0"/>
          </reference>
          <reference field="9" count="1" selected="0">
            <x v="109"/>
          </reference>
        </references>
      </pivotArea>
    </chartFormat>
    <chartFormat chart="2" format="111">
      <pivotArea type="data" outline="0" fieldPosition="0">
        <references count="2">
          <reference field="4294967294" count="1" selected="0">
            <x v="0"/>
          </reference>
          <reference field="9" count="1" selected="0">
            <x v="110"/>
          </reference>
        </references>
      </pivotArea>
    </chartFormat>
    <chartFormat chart="2" format="112">
      <pivotArea type="data" outline="0" fieldPosition="0">
        <references count="2">
          <reference field="4294967294" count="1" selected="0">
            <x v="0"/>
          </reference>
          <reference field="9" count="1" selected="0">
            <x v="111"/>
          </reference>
        </references>
      </pivotArea>
    </chartFormat>
    <chartFormat chart="2" format="113">
      <pivotArea type="data" outline="0" fieldPosition="0">
        <references count="2">
          <reference field="4294967294" count="1" selected="0">
            <x v="0"/>
          </reference>
          <reference field="9" count="1" selected="0">
            <x v="112"/>
          </reference>
        </references>
      </pivotArea>
    </chartFormat>
    <chartFormat chart="2" format="114">
      <pivotArea type="data" outline="0" fieldPosition="0">
        <references count="2">
          <reference field="4294967294" count="1" selected="0">
            <x v="0"/>
          </reference>
          <reference field="9" count="1" selected="0">
            <x v="113"/>
          </reference>
        </references>
      </pivotArea>
    </chartFormat>
    <chartFormat chart="2" format="115">
      <pivotArea type="data" outline="0" fieldPosition="0">
        <references count="2">
          <reference field="4294967294" count="1" selected="0">
            <x v="0"/>
          </reference>
          <reference field="9" count="1" selected="0">
            <x v="114"/>
          </reference>
        </references>
      </pivotArea>
    </chartFormat>
    <chartFormat chart="2" format="116">
      <pivotArea type="data" outline="0" fieldPosition="0">
        <references count="2">
          <reference field="4294967294" count="1" selected="0">
            <x v="0"/>
          </reference>
          <reference field="9" count="1" selected="0">
            <x v="115"/>
          </reference>
        </references>
      </pivotArea>
    </chartFormat>
    <chartFormat chart="2" format="117">
      <pivotArea type="data" outline="0" fieldPosition="0">
        <references count="2">
          <reference field="4294967294" count="1" selected="0">
            <x v="0"/>
          </reference>
          <reference field="9" count="1" selected="0">
            <x v="116"/>
          </reference>
        </references>
      </pivotArea>
    </chartFormat>
    <chartFormat chart="2" format="118">
      <pivotArea type="data" outline="0" fieldPosition="0">
        <references count="2">
          <reference field="4294967294" count="1" selected="0">
            <x v="0"/>
          </reference>
          <reference field="9" count="1" selected="0">
            <x v="117"/>
          </reference>
        </references>
      </pivotArea>
    </chartFormat>
    <chartFormat chart="2" format="119">
      <pivotArea type="data" outline="0" fieldPosition="0">
        <references count="2">
          <reference field="4294967294" count="1" selected="0">
            <x v="0"/>
          </reference>
          <reference field="9" count="1" selected="0">
            <x v="118"/>
          </reference>
        </references>
      </pivotArea>
    </chartFormat>
    <chartFormat chart="2" format="120">
      <pivotArea type="data" outline="0" fieldPosition="0">
        <references count="2">
          <reference field="4294967294" count="1" selected="0">
            <x v="0"/>
          </reference>
          <reference field="9" count="1" selected="0">
            <x v="119"/>
          </reference>
        </references>
      </pivotArea>
    </chartFormat>
    <chartFormat chart="2" format="121">
      <pivotArea type="data" outline="0" fieldPosition="0">
        <references count="2">
          <reference field="4294967294" count="1" selected="0">
            <x v="0"/>
          </reference>
          <reference field="9" count="1" selected="0">
            <x v="120"/>
          </reference>
        </references>
      </pivotArea>
    </chartFormat>
    <chartFormat chart="2" format="122">
      <pivotArea type="data" outline="0" fieldPosition="0">
        <references count="2">
          <reference field="4294967294" count="1" selected="0">
            <x v="0"/>
          </reference>
          <reference field="9" count="1" selected="0">
            <x v="121"/>
          </reference>
        </references>
      </pivotArea>
    </chartFormat>
    <chartFormat chart="2" format="123">
      <pivotArea type="data" outline="0" fieldPosition="0">
        <references count="2">
          <reference field="4294967294" count="1" selected="0">
            <x v="0"/>
          </reference>
          <reference field="9" count="1" selected="0">
            <x v="122"/>
          </reference>
        </references>
      </pivotArea>
    </chartFormat>
    <chartFormat chart="2" format="124">
      <pivotArea type="data" outline="0" fieldPosition="0">
        <references count="2">
          <reference field="4294967294" count="1" selected="0">
            <x v="0"/>
          </reference>
          <reference field="9" count="1" selected="0">
            <x v="123"/>
          </reference>
        </references>
      </pivotArea>
    </chartFormat>
    <chartFormat chart="2" format="125">
      <pivotArea type="data" outline="0" fieldPosition="0">
        <references count="2">
          <reference field="4294967294" count="1" selected="0">
            <x v="0"/>
          </reference>
          <reference field="9" count="1" selected="0">
            <x v="124"/>
          </reference>
        </references>
      </pivotArea>
    </chartFormat>
    <chartFormat chart="2" format="126">
      <pivotArea type="data" outline="0" fieldPosition="0">
        <references count="2">
          <reference field="4294967294" count="1" selected="0">
            <x v="0"/>
          </reference>
          <reference field="9" count="1" selected="0">
            <x v="125"/>
          </reference>
        </references>
      </pivotArea>
    </chartFormat>
    <chartFormat chart="2" format="127">
      <pivotArea type="data" outline="0" fieldPosition="0">
        <references count="2">
          <reference field="4294967294" count="1" selected="0">
            <x v="0"/>
          </reference>
          <reference field="9" count="1" selected="0">
            <x v="126"/>
          </reference>
        </references>
      </pivotArea>
    </chartFormat>
    <chartFormat chart="2" format="128">
      <pivotArea type="data" outline="0" fieldPosition="0">
        <references count="2">
          <reference field="4294967294" count="1" selected="0">
            <x v="0"/>
          </reference>
          <reference field="9" count="1" selected="0">
            <x v="127"/>
          </reference>
        </references>
      </pivotArea>
    </chartFormat>
    <chartFormat chart="2" format="129">
      <pivotArea type="data" outline="0" fieldPosition="0">
        <references count="2">
          <reference field="4294967294" count="1" selected="0">
            <x v="0"/>
          </reference>
          <reference field="9" count="1" selected="0">
            <x v="128"/>
          </reference>
        </references>
      </pivotArea>
    </chartFormat>
    <chartFormat chart="2" format="130">
      <pivotArea type="data" outline="0" fieldPosition="0">
        <references count="2">
          <reference field="4294967294" count="1" selected="0">
            <x v="0"/>
          </reference>
          <reference field="9" count="1" selected="0">
            <x v="129"/>
          </reference>
        </references>
      </pivotArea>
    </chartFormat>
    <chartFormat chart="2" format="131">
      <pivotArea type="data" outline="0" fieldPosition="0">
        <references count="2">
          <reference field="4294967294" count="1" selected="0">
            <x v="0"/>
          </reference>
          <reference field="9" count="1" selected="0">
            <x v="130"/>
          </reference>
        </references>
      </pivotArea>
    </chartFormat>
    <chartFormat chart="2" format="132">
      <pivotArea type="data" outline="0" fieldPosition="0">
        <references count="2">
          <reference field="4294967294" count="1" selected="0">
            <x v="0"/>
          </reference>
          <reference field="9" count="1" selected="0">
            <x v="131"/>
          </reference>
        </references>
      </pivotArea>
    </chartFormat>
    <chartFormat chart="2" format="133">
      <pivotArea type="data" outline="0" fieldPosition="0">
        <references count="2">
          <reference field="4294967294" count="1" selected="0">
            <x v="0"/>
          </reference>
          <reference field="9" count="1" selected="0">
            <x v="132"/>
          </reference>
        </references>
      </pivotArea>
    </chartFormat>
    <chartFormat chart="2" format="134">
      <pivotArea type="data" outline="0" fieldPosition="0">
        <references count="2">
          <reference field="4294967294" count="1" selected="0">
            <x v="0"/>
          </reference>
          <reference field="9" count="1" selected="0">
            <x v="133"/>
          </reference>
        </references>
      </pivotArea>
    </chartFormat>
    <chartFormat chart="2" format="135">
      <pivotArea type="data" outline="0" fieldPosition="0">
        <references count="2">
          <reference field="4294967294" count="1" selected="0">
            <x v="0"/>
          </reference>
          <reference field="9" count="1" selected="0">
            <x v="134"/>
          </reference>
        </references>
      </pivotArea>
    </chartFormat>
    <chartFormat chart="2" format="136">
      <pivotArea type="data" outline="0" fieldPosition="0">
        <references count="2">
          <reference field="4294967294" count="1" selected="0">
            <x v="0"/>
          </reference>
          <reference field="9" count="1" selected="0">
            <x v="135"/>
          </reference>
        </references>
      </pivotArea>
    </chartFormat>
    <chartFormat chart="2" format="137">
      <pivotArea type="data" outline="0" fieldPosition="0">
        <references count="2">
          <reference field="4294967294" count="1" selected="0">
            <x v="0"/>
          </reference>
          <reference field="9" count="1" selected="0">
            <x v="136"/>
          </reference>
        </references>
      </pivotArea>
    </chartFormat>
    <chartFormat chart="2" format="138">
      <pivotArea type="data" outline="0" fieldPosition="0">
        <references count="2">
          <reference field="4294967294" count="1" selected="0">
            <x v="0"/>
          </reference>
          <reference field="9" count="1" selected="0">
            <x v="137"/>
          </reference>
        </references>
      </pivotArea>
    </chartFormat>
    <chartFormat chart="2" format="139">
      <pivotArea type="data" outline="0" fieldPosition="0">
        <references count="2">
          <reference field="4294967294" count="1" selected="0">
            <x v="0"/>
          </reference>
          <reference field="9" count="1" selected="0">
            <x v="138"/>
          </reference>
        </references>
      </pivotArea>
    </chartFormat>
    <chartFormat chart="2" format="140">
      <pivotArea type="data" outline="0" fieldPosition="0">
        <references count="2">
          <reference field="4294967294" count="1" selected="0">
            <x v="0"/>
          </reference>
          <reference field="9" count="1" selected="0">
            <x v="139"/>
          </reference>
        </references>
      </pivotArea>
    </chartFormat>
    <chartFormat chart="2" format="141">
      <pivotArea type="data" outline="0" fieldPosition="0">
        <references count="2">
          <reference field="4294967294" count="1" selected="0">
            <x v="0"/>
          </reference>
          <reference field="9" count="1" selected="0">
            <x v="140"/>
          </reference>
        </references>
      </pivotArea>
    </chartFormat>
    <chartFormat chart="2" format="142">
      <pivotArea type="data" outline="0" fieldPosition="0">
        <references count="2">
          <reference field="4294967294" count="1" selected="0">
            <x v="0"/>
          </reference>
          <reference field="9" count="1" selected="0">
            <x v="141"/>
          </reference>
        </references>
      </pivotArea>
    </chartFormat>
    <chartFormat chart="2" format="143">
      <pivotArea type="data" outline="0" fieldPosition="0">
        <references count="2">
          <reference field="4294967294" count="1" selected="0">
            <x v="0"/>
          </reference>
          <reference field="9" count="1" selected="0">
            <x v="142"/>
          </reference>
        </references>
      </pivotArea>
    </chartFormat>
    <chartFormat chart="2" format="144">
      <pivotArea type="data" outline="0" fieldPosition="0">
        <references count="2">
          <reference field="4294967294" count="1" selected="0">
            <x v="0"/>
          </reference>
          <reference field="9" count="1" selected="0">
            <x v="143"/>
          </reference>
        </references>
      </pivotArea>
    </chartFormat>
  </chart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name="PivotTable17" cacheId="1"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5">
  <location ref="B11:C14" firstHeaderRow="1" firstDataRow="1" firstDataCol="1"/>
  <pivotFields count="11">
    <pivotField showAll="0"/>
    <pivotField showAll="0"/>
    <pivotField axis="axisRow" dataField="1" showAll="0">
      <items count="3">
        <item x="0"/>
        <item x="1"/>
        <item t="default"/>
      </items>
    </pivotField>
    <pivotField showAll="0"/>
    <pivotField showAll="0"/>
    <pivotField showAll="0"/>
    <pivotField showAll="0"/>
    <pivotField showAll="0"/>
    <pivotField showAll="0"/>
    <pivotField showAll="0"/>
    <pivotField showAll="0"/>
  </pivotFields>
  <rowFields count="1">
    <field x="2"/>
  </rowFields>
  <rowItems count="3">
    <i>
      <x/>
    </i>
    <i>
      <x v="1"/>
    </i>
    <i t="grand">
      <x/>
    </i>
  </rowItems>
  <colItems count="1">
    <i/>
  </colItems>
  <dataFields count="1">
    <dataField name="Count of 2. Sexul" fld="2" subtotal="count" baseField="0" baseItem="0"/>
  </dataFields>
  <formats count="6">
    <format dxfId="119">
      <pivotArea type="all" dataOnly="0" outline="0" fieldPosition="0"/>
    </format>
    <format dxfId="118">
      <pivotArea outline="0" collapsedLevelsAreSubtotals="1" fieldPosition="0"/>
    </format>
    <format dxfId="117">
      <pivotArea field="2" type="button" dataOnly="0" labelOnly="1" outline="0" axis="axisRow" fieldPosition="0"/>
    </format>
    <format dxfId="116">
      <pivotArea dataOnly="0" labelOnly="1" fieldPosition="0">
        <references count="1">
          <reference field="2" count="0"/>
        </references>
      </pivotArea>
    </format>
    <format dxfId="115">
      <pivotArea dataOnly="0" labelOnly="1" grandRow="1" outline="0" fieldPosition="0"/>
    </format>
    <format dxfId="114">
      <pivotArea dataOnly="0" labelOnly="1" outline="0" axis="axisValues" fieldPosition="0"/>
    </format>
  </formats>
  <chartFormats count="1">
    <chartFormat chart="2" format="0" series="1">
      <pivotArea type="data" outline="0" fieldPosition="0">
        <references count="1">
          <reference field="4294967294" count="1" selected="0">
            <x v="0"/>
          </reference>
        </references>
      </pivotArea>
    </chartFormat>
  </chart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2">
  <location ref="B36:C41" firstHeaderRow="1" firstDataRow="1" firstDataCol="1"/>
  <pivotFields count="10">
    <pivotField showAll="0"/>
    <pivotField showAll="0"/>
    <pivotField showAll="0"/>
    <pivotField axis="axisRow" dataField="1" showAll="0">
      <items count="5">
        <item x="1"/>
        <item x="0"/>
        <item x="2"/>
        <item x="3"/>
        <item t="default"/>
      </items>
    </pivotField>
    <pivotField showAll="0"/>
    <pivotField showAll="0"/>
    <pivotField showAll="0"/>
    <pivotField showAll="0"/>
    <pivotField showAll="0"/>
    <pivotField showAll="0"/>
  </pivotFields>
  <rowFields count="1">
    <field x="3"/>
  </rowFields>
  <rowItems count="5">
    <i>
      <x/>
    </i>
    <i>
      <x v="1"/>
    </i>
    <i>
      <x v="2"/>
    </i>
    <i>
      <x v="3"/>
    </i>
    <i t="grand">
      <x/>
    </i>
  </rowItems>
  <colItems count="1">
    <i/>
  </colItems>
  <dataFields count="1">
    <dataField name="Count of 4. În opinia dumneavoastră, cine produce cea mai mare risipă alimentară ? *(alegeţi o singură variantă care consideraţi că se află pe primul loc la risipa alimentară)." fld="3" subtotal="count" baseField="0" baseItem="0"/>
  </dataFields>
  <formats count="18">
    <format dxfId="137">
      <pivotArea type="all" dataOnly="0" outline="0" fieldPosition="0"/>
    </format>
    <format dxfId="136">
      <pivotArea outline="0" collapsedLevelsAreSubtotals="1" fieldPosition="0"/>
    </format>
    <format dxfId="135">
      <pivotArea field="3" type="button" dataOnly="0" labelOnly="1" outline="0" axis="axisRow" fieldPosition="0"/>
    </format>
    <format dxfId="134">
      <pivotArea dataOnly="0" labelOnly="1" fieldPosition="0">
        <references count="1">
          <reference field="3" count="0"/>
        </references>
      </pivotArea>
    </format>
    <format dxfId="133">
      <pivotArea dataOnly="0" labelOnly="1" grandRow="1" outline="0" fieldPosition="0"/>
    </format>
    <format dxfId="132">
      <pivotArea dataOnly="0" labelOnly="1" outline="0" axis="axisValues" fieldPosition="0"/>
    </format>
    <format dxfId="131">
      <pivotArea type="all" dataOnly="0" outline="0" fieldPosition="0"/>
    </format>
    <format dxfId="130">
      <pivotArea outline="0" collapsedLevelsAreSubtotals="1" fieldPosition="0"/>
    </format>
    <format dxfId="129">
      <pivotArea field="3" type="button" dataOnly="0" labelOnly="1" outline="0" axis="axisRow" fieldPosition="0"/>
    </format>
    <format dxfId="128">
      <pivotArea dataOnly="0" labelOnly="1" fieldPosition="0">
        <references count="1">
          <reference field="3" count="0"/>
        </references>
      </pivotArea>
    </format>
    <format dxfId="127">
      <pivotArea dataOnly="0" labelOnly="1" grandRow="1" outline="0" fieldPosition="0"/>
    </format>
    <format dxfId="126">
      <pivotArea dataOnly="0" labelOnly="1" outline="0" axis="axisValues" fieldPosition="0"/>
    </format>
    <format dxfId="125">
      <pivotArea type="all" dataOnly="0" outline="0" fieldPosition="0"/>
    </format>
    <format dxfId="124">
      <pivotArea outline="0" collapsedLevelsAreSubtotals="1" fieldPosition="0"/>
    </format>
    <format dxfId="123">
      <pivotArea field="3" type="button" dataOnly="0" labelOnly="1" outline="0" axis="axisRow" fieldPosition="0"/>
    </format>
    <format dxfId="122">
      <pivotArea dataOnly="0" labelOnly="1" fieldPosition="0">
        <references count="1">
          <reference field="3" count="0"/>
        </references>
      </pivotArea>
    </format>
    <format dxfId="121">
      <pivotArea dataOnly="0" labelOnly="1" grandRow="1" outline="0" fieldPosition="0"/>
    </format>
    <format dxfId="120">
      <pivotArea dataOnly="0" labelOnly="1" outline="0" axis="axisValues" fieldPosition="0"/>
    </format>
  </formats>
  <chartFormats count="5">
    <chartFormat chart="1" format="0" series="1">
      <pivotArea type="data" outline="0" fieldPosition="0">
        <references count="1">
          <reference field="4294967294" count="1" selected="0">
            <x v="0"/>
          </reference>
        </references>
      </pivotArea>
    </chartFormat>
    <chartFormat chart="1" format="1">
      <pivotArea type="data" outline="0" fieldPosition="0">
        <references count="2">
          <reference field="4294967294" count="1" selected="0">
            <x v="0"/>
          </reference>
          <reference field="3" count="1" selected="0">
            <x v="0"/>
          </reference>
        </references>
      </pivotArea>
    </chartFormat>
    <chartFormat chart="1" format="2">
      <pivotArea type="data" outline="0" fieldPosition="0">
        <references count="2">
          <reference field="4294967294" count="1" selected="0">
            <x v="0"/>
          </reference>
          <reference field="3" count="1" selected="0">
            <x v="1"/>
          </reference>
        </references>
      </pivotArea>
    </chartFormat>
    <chartFormat chart="1" format="3">
      <pivotArea type="data" outline="0" fieldPosition="0">
        <references count="2">
          <reference field="4294967294" count="1" selected="0">
            <x v="0"/>
          </reference>
          <reference field="3" count="1" selected="0">
            <x v="2"/>
          </reference>
        </references>
      </pivotArea>
    </chartFormat>
    <chartFormat chart="1" format="4">
      <pivotArea type="data" outline="0" fieldPosition="0">
        <references count="2">
          <reference field="4294967294" count="1" selected="0">
            <x v="0"/>
          </reference>
          <reference field="3" count="1" selected="0">
            <x v="3"/>
          </reference>
        </references>
      </pivotArea>
    </chartFormat>
  </chart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12"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printerSettings" Target="../printerSettings/printerSettings1.bin"/><Relationship Id="rId5" Type="http://schemas.openxmlformats.org/officeDocument/2006/relationships/pivotTable" Target="../pivotTables/pivotTable5.xml"/><Relationship Id="rId10" Type="http://schemas.openxmlformats.org/officeDocument/2006/relationships/pivotTable" Target="../pivotTables/pivotTable10.xml"/><Relationship Id="rId4" Type="http://schemas.openxmlformats.org/officeDocument/2006/relationships/pivotTable" Target="../pivotTables/pivotTable4.xml"/><Relationship Id="rId9" Type="http://schemas.openxmlformats.org/officeDocument/2006/relationships/pivotTable" Target="../pivotTables/pivot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3"/>
  <sheetViews>
    <sheetView topLeftCell="E167" workbookViewId="0">
      <selection activeCell="F11" sqref="F11"/>
    </sheetView>
  </sheetViews>
  <sheetFormatPr defaultColWidth="32.28515625" defaultRowHeight="15" x14ac:dyDescent="0.25"/>
  <cols>
    <col min="1" max="1" width="13.42578125" style="2" customWidth="1"/>
    <col min="2" max="3" width="11.5703125" style="2" customWidth="1"/>
    <col min="4" max="4" width="16.28515625" style="2" customWidth="1"/>
    <col min="5" max="10" width="32.28515625" style="2"/>
    <col min="11" max="11" width="41.5703125" style="2" customWidth="1"/>
    <col min="12" max="16384" width="32.28515625" style="2"/>
  </cols>
  <sheetData>
    <row r="1" spans="1:18" ht="75.75" customHeight="1" thickBot="1" x14ac:dyDescent="0.3">
      <c r="A1" s="1" t="s">
        <v>0</v>
      </c>
      <c r="B1" s="1" t="s">
        <v>1</v>
      </c>
      <c r="C1" s="1" t="s">
        <v>2</v>
      </c>
      <c r="D1" s="1" t="s">
        <v>3</v>
      </c>
      <c r="E1" s="1" t="s">
        <v>4</v>
      </c>
      <c r="F1" s="1" t="s">
        <v>5</v>
      </c>
      <c r="G1" s="1" t="s">
        <v>6</v>
      </c>
      <c r="H1" s="1" t="s">
        <v>7</v>
      </c>
      <c r="I1" s="1" t="s">
        <v>8</v>
      </c>
      <c r="J1" s="1" t="s">
        <v>9</v>
      </c>
      <c r="K1" s="1" t="s">
        <v>10</v>
      </c>
      <c r="L1" s="1"/>
      <c r="M1" s="1"/>
      <c r="N1" s="1"/>
      <c r="O1" s="1"/>
      <c r="P1" s="1"/>
      <c r="Q1" s="1"/>
      <c r="R1" s="1"/>
    </row>
    <row r="2" spans="1:18" ht="28.5" customHeight="1" thickBot="1" x14ac:dyDescent="0.3">
      <c r="A2" s="3" t="s">
        <v>11</v>
      </c>
      <c r="B2" s="1" t="s">
        <v>12</v>
      </c>
      <c r="C2" s="1" t="s">
        <v>13</v>
      </c>
      <c r="D2" s="1" t="s">
        <v>14</v>
      </c>
      <c r="E2" s="1" t="s">
        <v>15</v>
      </c>
      <c r="F2" s="1" t="s">
        <v>16</v>
      </c>
      <c r="G2" s="1" t="s">
        <v>17</v>
      </c>
      <c r="H2" s="1" t="s">
        <v>18</v>
      </c>
      <c r="I2" s="1" t="s">
        <v>18</v>
      </c>
      <c r="J2" s="1" t="s">
        <v>18</v>
      </c>
      <c r="K2" s="1" t="s">
        <v>19</v>
      </c>
      <c r="L2" s="1"/>
      <c r="M2" s="1"/>
      <c r="N2" s="1"/>
      <c r="O2" s="1"/>
      <c r="P2" s="1"/>
      <c r="Q2" s="1"/>
      <c r="R2" s="1"/>
    </row>
    <row r="3" spans="1:18" ht="28.5" customHeight="1" thickBot="1" x14ac:dyDescent="0.3">
      <c r="A3" s="3" t="s">
        <v>20</v>
      </c>
      <c r="B3" s="1" t="s">
        <v>21</v>
      </c>
      <c r="C3" s="1" t="s">
        <v>22</v>
      </c>
      <c r="D3" s="1" t="s">
        <v>23</v>
      </c>
      <c r="E3" s="1" t="s">
        <v>15</v>
      </c>
      <c r="F3" s="1" t="s">
        <v>24</v>
      </c>
      <c r="G3" s="1" t="s">
        <v>17</v>
      </c>
      <c r="H3" s="1" t="s">
        <v>25</v>
      </c>
      <c r="I3" s="1" t="s">
        <v>25</v>
      </c>
      <c r="J3" s="1" t="s">
        <v>26</v>
      </c>
      <c r="K3" s="1" t="s">
        <v>27</v>
      </c>
      <c r="L3" s="1"/>
      <c r="M3" s="1"/>
      <c r="N3" s="1"/>
      <c r="O3" s="1"/>
      <c r="P3" s="1"/>
      <c r="Q3" s="1"/>
      <c r="R3" s="1"/>
    </row>
    <row r="4" spans="1:18" ht="28.5" customHeight="1" thickBot="1" x14ac:dyDescent="0.3">
      <c r="A4" s="3" t="s">
        <v>28</v>
      </c>
      <c r="B4" s="1" t="s">
        <v>21</v>
      </c>
      <c r="C4" s="1" t="s">
        <v>22</v>
      </c>
      <c r="D4" s="1" t="s">
        <v>23</v>
      </c>
      <c r="E4" s="1" t="s">
        <v>29</v>
      </c>
      <c r="F4" s="1" t="s">
        <v>30</v>
      </c>
      <c r="G4" s="1" t="s">
        <v>17</v>
      </c>
      <c r="H4" s="1" t="s">
        <v>18</v>
      </c>
      <c r="I4" s="1" t="s">
        <v>31</v>
      </c>
      <c r="J4" s="1" t="s">
        <v>25</v>
      </c>
      <c r="K4" s="1" t="s">
        <v>32</v>
      </c>
      <c r="L4" s="1"/>
      <c r="M4" s="1"/>
      <c r="N4" s="1"/>
      <c r="O4" s="1"/>
      <c r="P4" s="1"/>
      <c r="Q4" s="1"/>
      <c r="R4" s="1"/>
    </row>
    <row r="5" spans="1:18" ht="28.5" customHeight="1" thickBot="1" x14ac:dyDescent="0.3">
      <c r="A5" s="3" t="s">
        <v>33</v>
      </c>
      <c r="B5" s="1" t="s">
        <v>21</v>
      </c>
      <c r="C5" s="1" t="s">
        <v>22</v>
      </c>
      <c r="D5" s="1" t="s">
        <v>23</v>
      </c>
      <c r="E5" s="1" t="s">
        <v>15</v>
      </c>
      <c r="F5" s="1" t="s">
        <v>34</v>
      </c>
      <c r="G5" s="1" t="s">
        <v>35</v>
      </c>
      <c r="H5" s="1" t="s">
        <v>25</v>
      </c>
      <c r="I5" s="1" t="s">
        <v>18</v>
      </c>
      <c r="J5" s="1" t="s">
        <v>18</v>
      </c>
      <c r="K5" s="1" t="s">
        <v>36</v>
      </c>
      <c r="L5" s="1"/>
      <c r="M5" s="1"/>
      <c r="N5" s="1"/>
      <c r="O5" s="1"/>
      <c r="P5" s="1"/>
      <c r="Q5" s="1"/>
      <c r="R5" s="1"/>
    </row>
    <row r="6" spans="1:18" ht="28.5" customHeight="1" thickBot="1" x14ac:dyDescent="0.3">
      <c r="A6" s="3" t="s">
        <v>37</v>
      </c>
      <c r="B6" s="1" t="s">
        <v>21</v>
      </c>
      <c r="C6" s="1" t="s">
        <v>22</v>
      </c>
      <c r="D6" s="1" t="s">
        <v>23</v>
      </c>
      <c r="E6" s="1" t="s">
        <v>15</v>
      </c>
      <c r="F6" s="1" t="s">
        <v>38</v>
      </c>
      <c r="G6" s="1" t="s">
        <v>17</v>
      </c>
      <c r="H6" s="1" t="s">
        <v>25</v>
      </c>
      <c r="I6" s="1" t="s">
        <v>25</v>
      </c>
      <c r="J6" s="1" t="s">
        <v>25</v>
      </c>
      <c r="K6" s="1" t="s">
        <v>39</v>
      </c>
      <c r="L6" s="1"/>
      <c r="M6" s="1"/>
      <c r="N6" s="1"/>
      <c r="O6" s="1"/>
      <c r="P6" s="1"/>
      <c r="Q6" s="1"/>
      <c r="R6" s="1"/>
    </row>
    <row r="7" spans="1:18" ht="28.5" customHeight="1" thickBot="1" x14ac:dyDescent="0.3">
      <c r="A7" s="3" t="s">
        <v>40</v>
      </c>
      <c r="B7" s="1" t="s">
        <v>21</v>
      </c>
      <c r="C7" s="1" t="s">
        <v>22</v>
      </c>
      <c r="D7" s="1" t="s">
        <v>23</v>
      </c>
      <c r="E7" s="1" t="s">
        <v>15</v>
      </c>
      <c r="F7" s="1" t="s">
        <v>41</v>
      </c>
      <c r="G7" s="1" t="s">
        <v>17</v>
      </c>
      <c r="H7" s="1" t="s">
        <v>25</v>
      </c>
      <c r="I7" s="1" t="s">
        <v>25</v>
      </c>
      <c r="J7" s="1" t="s">
        <v>25</v>
      </c>
      <c r="K7" s="1" t="s">
        <v>42</v>
      </c>
      <c r="L7" s="1"/>
      <c r="M7" s="1"/>
      <c r="N7" s="1"/>
      <c r="O7" s="1"/>
      <c r="P7" s="1"/>
      <c r="Q7" s="1"/>
      <c r="R7" s="1"/>
    </row>
    <row r="8" spans="1:18" ht="28.5" customHeight="1" thickBot="1" x14ac:dyDescent="0.3">
      <c r="A8" s="3" t="s">
        <v>43</v>
      </c>
      <c r="B8" s="1" t="s">
        <v>21</v>
      </c>
      <c r="C8" s="1" t="s">
        <v>22</v>
      </c>
      <c r="D8" s="1" t="s">
        <v>23</v>
      </c>
      <c r="E8" s="1" t="s">
        <v>15</v>
      </c>
      <c r="F8" s="1" t="s">
        <v>44</v>
      </c>
      <c r="G8" s="1" t="s">
        <v>17</v>
      </c>
      <c r="H8" s="1" t="s">
        <v>25</v>
      </c>
      <c r="I8" s="1" t="s">
        <v>25</v>
      </c>
      <c r="J8" s="1" t="s">
        <v>18</v>
      </c>
      <c r="K8" s="1" t="s">
        <v>45</v>
      </c>
      <c r="L8" s="1"/>
      <c r="M8" s="1"/>
      <c r="N8" s="1"/>
      <c r="O8" s="1"/>
      <c r="P8" s="1"/>
      <c r="Q8" s="1"/>
      <c r="R8" s="1"/>
    </row>
    <row r="9" spans="1:18" ht="28.5" customHeight="1" thickBot="1" x14ac:dyDescent="0.3">
      <c r="A9" s="3" t="s">
        <v>46</v>
      </c>
      <c r="B9" s="1" t="s">
        <v>21</v>
      </c>
      <c r="C9" s="1" t="s">
        <v>22</v>
      </c>
      <c r="D9" s="1" t="s">
        <v>23</v>
      </c>
      <c r="E9" s="1" t="s">
        <v>15</v>
      </c>
      <c r="F9" s="1" t="s">
        <v>47</v>
      </c>
      <c r="G9" s="1" t="s">
        <v>17</v>
      </c>
      <c r="H9" s="1" t="s">
        <v>18</v>
      </c>
      <c r="I9" s="1" t="s">
        <v>25</v>
      </c>
      <c r="J9" s="1" t="s">
        <v>25</v>
      </c>
      <c r="K9" s="1" t="s">
        <v>48</v>
      </c>
      <c r="L9" s="1"/>
      <c r="M9" s="1"/>
      <c r="N9" s="1"/>
      <c r="O9" s="1"/>
      <c r="P9" s="1"/>
      <c r="Q9" s="1"/>
      <c r="R9" s="1"/>
    </row>
    <row r="10" spans="1:18" ht="28.5" customHeight="1" thickBot="1" x14ac:dyDescent="0.3">
      <c r="A10" s="3" t="s">
        <v>49</v>
      </c>
      <c r="B10" s="1" t="s">
        <v>21</v>
      </c>
      <c r="C10" s="1" t="s">
        <v>22</v>
      </c>
      <c r="D10" s="1" t="s">
        <v>23</v>
      </c>
      <c r="E10" s="1" t="s">
        <v>15</v>
      </c>
      <c r="F10" s="1" t="s">
        <v>50</v>
      </c>
      <c r="G10" s="1" t="s">
        <v>51</v>
      </c>
      <c r="H10" s="1" t="s">
        <v>25</v>
      </c>
      <c r="I10" s="1" t="s">
        <v>18</v>
      </c>
      <c r="J10" s="1" t="s">
        <v>25</v>
      </c>
      <c r="K10" s="1" t="s">
        <v>52</v>
      </c>
      <c r="L10" s="1"/>
      <c r="M10" s="1"/>
      <c r="N10" s="1"/>
      <c r="O10" s="1"/>
      <c r="P10" s="1"/>
      <c r="Q10" s="1"/>
      <c r="R10" s="1"/>
    </row>
    <row r="11" spans="1:18" ht="28.5" customHeight="1" thickBot="1" x14ac:dyDescent="0.3">
      <c r="A11" s="3" t="s">
        <v>53</v>
      </c>
      <c r="B11" s="1" t="s">
        <v>21</v>
      </c>
      <c r="C11" s="1" t="s">
        <v>22</v>
      </c>
      <c r="D11" s="1" t="s">
        <v>23</v>
      </c>
      <c r="E11" s="1" t="s">
        <v>15</v>
      </c>
      <c r="F11" s="1" t="s">
        <v>54</v>
      </c>
      <c r="G11" s="1" t="s">
        <v>17</v>
      </c>
      <c r="H11" s="1" t="s">
        <v>18</v>
      </c>
      <c r="I11" s="1" t="s">
        <v>25</v>
      </c>
      <c r="J11" s="1" t="s">
        <v>25</v>
      </c>
      <c r="K11" s="1" t="s">
        <v>55</v>
      </c>
      <c r="L11" s="1"/>
      <c r="M11" s="1"/>
      <c r="N11" s="1"/>
      <c r="O11" s="1"/>
      <c r="P11" s="1"/>
      <c r="Q11" s="1"/>
      <c r="R11" s="1"/>
    </row>
    <row r="12" spans="1:18" ht="28.5" customHeight="1" thickBot="1" x14ac:dyDescent="0.3">
      <c r="A12" s="3" t="s">
        <v>56</v>
      </c>
      <c r="B12" s="1" t="s">
        <v>21</v>
      </c>
      <c r="C12" s="1" t="s">
        <v>22</v>
      </c>
      <c r="D12" s="1" t="s">
        <v>23</v>
      </c>
      <c r="E12" s="1" t="s">
        <v>15</v>
      </c>
      <c r="F12" s="1" t="s">
        <v>57</v>
      </c>
      <c r="G12" s="1" t="s">
        <v>17</v>
      </c>
      <c r="H12" s="1" t="s">
        <v>25</v>
      </c>
      <c r="I12" s="1" t="s">
        <v>25</v>
      </c>
      <c r="J12" s="1" t="s">
        <v>25</v>
      </c>
      <c r="K12" s="1" t="s">
        <v>58</v>
      </c>
      <c r="L12" s="1"/>
      <c r="M12" s="1"/>
      <c r="N12" s="1"/>
      <c r="O12" s="1"/>
      <c r="P12" s="1"/>
      <c r="Q12" s="1"/>
      <c r="R12" s="1"/>
    </row>
    <row r="13" spans="1:18" ht="28.5" customHeight="1" thickBot="1" x14ac:dyDescent="0.3">
      <c r="A13" s="3" t="s">
        <v>59</v>
      </c>
      <c r="B13" s="1" t="s">
        <v>21</v>
      </c>
      <c r="C13" s="1" t="s">
        <v>22</v>
      </c>
      <c r="D13" s="1" t="s">
        <v>23</v>
      </c>
      <c r="E13" s="1" t="s">
        <v>60</v>
      </c>
      <c r="F13" s="1" t="s">
        <v>54</v>
      </c>
      <c r="G13" s="1" t="s">
        <v>17</v>
      </c>
      <c r="H13" s="1" t="s">
        <v>18</v>
      </c>
      <c r="I13" s="1" t="s">
        <v>18</v>
      </c>
      <c r="J13" s="1" t="s">
        <v>25</v>
      </c>
      <c r="K13" s="1" t="s">
        <v>61</v>
      </c>
      <c r="L13" s="1"/>
      <c r="M13" s="1"/>
      <c r="N13" s="1"/>
      <c r="O13" s="1"/>
      <c r="P13" s="1"/>
      <c r="Q13" s="1"/>
      <c r="R13" s="1"/>
    </row>
    <row r="14" spans="1:18" ht="28.5" customHeight="1" thickBot="1" x14ac:dyDescent="0.3">
      <c r="A14" s="3" t="s">
        <v>62</v>
      </c>
      <c r="B14" s="1" t="s">
        <v>21</v>
      </c>
      <c r="C14" s="1" t="s">
        <v>22</v>
      </c>
      <c r="D14" s="1" t="s">
        <v>23</v>
      </c>
      <c r="E14" s="1" t="s">
        <v>15</v>
      </c>
      <c r="F14" s="1" t="s">
        <v>57</v>
      </c>
      <c r="G14" s="1" t="s">
        <v>17</v>
      </c>
      <c r="H14" s="1" t="s">
        <v>25</v>
      </c>
      <c r="I14" s="1" t="s">
        <v>25</v>
      </c>
      <c r="J14" s="1" t="s">
        <v>18</v>
      </c>
      <c r="K14" s="1" t="s">
        <v>63</v>
      </c>
      <c r="L14" s="1"/>
      <c r="M14" s="1"/>
      <c r="N14" s="1"/>
      <c r="O14" s="1"/>
      <c r="P14" s="1"/>
      <c r="Q14" s="1"/>
      <c r="R14" s="1"/>
    </row>
    <row r="15" spans="1:18" ht="28.5" customHeight="1" thickBot="1" x14ac:dyDescent="0.3">
      <c r="A15" s="3" t="s">
        <v>64</v>
      </c>
      <c r="B15" s="1" t="s">
        <v>21</v>
      </c>
      <c r="C15" s="1" t="s">
        <v>22</v>
      </c>
      <c r="D15" s="1" t="s">
        <v>23</v>
      </c>
      <c r="E15" s="1" t="s">
        <v>15</v>
      </c>
      <c r="F15" s="1" t="s">
        <v>65</v>
      </c>
      <c r="G15" s="1" t="s">
        <v>17</v>
      </c>
      <c r="H15" s="1" t="s">
        <v>18</v>
      </c>
      <c r="I15" s="1" t="s">
        <v>25</v>
      </c>
      <c r="J15" s="1" t="s">
        <v>66</v>
      </c>
      <c r="K15" s="1" t="s">
        <v>67</v>
      </c>
      <c r="L15" s="1"/>
      <c r="M15" s="1"/>
      <c r="N15" s="1"/>
      <c r="O15" s="1"/>
      <c r="P15" s="1"/>
      <c r="Q15" s="1"/>
      <c r="R15" s="1"/>
    </row>
    <row r="16" spans="1:18" ht="28.5" customHeight="1" thickBot="1" x14ac:dyDescent="0.3">
      <c r="A16" s="3" t="s">
        <v>68</v>
      </c>
      <c r="B16" s="1" t="s">
        <v>21</v>
      </c>
      <c r="C16" s="1" t="s">
        <v>22</v>
      </c>
      <c r="D16" s="1" t="s">
        <v>23</v>
      </c>
      <c r="E16" s="1" t="s">
        <v>29</v>
      </c>
      <c r="F16" s="1" t="s">
        <v>69</v>
      </c>
      <c r="G16" s="1" t="s">
        <v>17</v>
      </c>
      <c r="H16" s="1" t="s">
        <v>25</v>
      </c>
      <c r="I16" s="1" t="s">
        <v>18</v>
      </c>
      <c r="J16" s="1" t="s">
        <v>18</v>
      </c>
      <c r="K16" s="1" t="s">
        <v>70</v>
      </c>
      <c r="L16" s="1"/>
      <c r="M16" s="1"/>
      <c r="N16" s="1"/>
      <c r="O16" s="1"/>
      <c r="P16" s="1"/>
      <c r="Q16" s="1"/>
      <c r="R16" s="1"/>
    </row>
    <row r="17" spans="1:18" ht="28.5" customHeight="1" thickBot="1" x14ac:dyDescent="0.3">
      <c r="A17" s="3" t="s">
        <v>71</v>
      </c>
      <c r="B17" s="1" t="s">
        <v>21</v>
      </c>
      <c r="C17" s="1" t="s">
        <v>22</v>
      </c>
      <c r="D17" s="1" t="s">
        <v>23</v>
      </c>
      <c r="E17" s="1" t="s">
        <v>15</v>
      </c>
      <c r="F17" s="1" t="s">
        <v>72</v>
      </c>
      <c r="G17" s="1" t="s">
        <v>51</v>
      </c>
      <c r="H17" s="1" t="s">
        <v>18</v>
      </c>
      <c r="I17" s="1" t="s">
        <v>25</v>
      </c>
      <c r="J17" s="1" t="s">
        <v>25</v>
      </c>
      <c r="K17" s="1" t="s">
        <v>73</v>
      </c>
      <c r="L17" s="1"/>
      <c r="M17" s="1"/>
      <c r="N17" s="1"/>
      <c r="O17" s="1"/>
      <c r="P17" s="1"/>
      <c r="Q17" s="1"/>
      <c r="R17" s="1"/>
    </row>
    <row r="18" spans="1:18" ht="28.5" customHeight="1" thickBot="1" x14ac:dyDescent="0.3">
      <c r="A18" s="3" t="s">
        <v>74</v>
      </c>
      <c r="B18" s="1" t="s">
        <v>21</v>
      </c>
      <c r="C18" s="1" t="s">
        <v>22</v>
      </c>
      <c r="D18" s="1" t="s">
        <v>23</v>
      </c>
      <c r="E18" s="1" t="s">
        <v>15</v>
      </c>
      <c r="F18" s="1" t="s">
        <v>61</v>
      </c>
      <c r="G18" s="1" t="s">
        <v>17</v>
      </c>
      <c r="H18" s="1" t="s">
        <v>25</v>
      </c>
      <c r="I18" s="1" t="s">
        <v>18</v>
      </c>
      <c r="J18" s="1" t="s">
        <v>25</v>
      </c>
      <c r="K18" s="1" t="s">
        <v>75</v>
      </c>
      <c r="L18" s="1"/>
      <c r="M18" s="1"/>
      <c r="N18" s="1"/>
      <c r="O18" s="1"/>
      <c r="P18" s="1"/>
      <c r="Q18" s="1"/>
      <c r="R18" s="1"/>
    </row>
    <row r="19" spans="1:18" ht="28.5" customHeight="1" thickBot="1" x14ac:dyDescent="0.3">
      <c r="A19" s="3" t="s">
        <v>76</v>
      </c>
      <c r="B19" s="1" t="s">
        <v>21</v>
      </c>
      <c r="C19" s="1" t="s">
        <v>22</v>
      </c>
      <c r="D19" s="1" t="s">
        <v>23</v>
      </c>
      <c r="E19" s="1" t="s">
        <v>15</v>
      </c>
      <c r="F19" s="1" t="s">
        <v>57</v>
      </c>
      <c r="G19" s="1" t="s">
        <v>17</v>
      </c>
      <c r="H19" s="1" t="s">
        <v>25</v>
      </c>
      <c r="I19" s="1" t="s">
        <v>18</v>
      </c>
      <c r="J19" s="1" t="s">
        <v>25</v>
      </c>
      <c r="K19" s="1" t="s">
        <v>77</v>
      </c>
      <c r="L19" s="1"/>
      <c r="M19" s="1"/>
      <c r="N19" s="1"/>
      <c r="O19" s="1"/>
      <c r="P19" s="1"/>
      <c r="Q19" s="1"/>
      <c r="R19" s="1"/>
    </row>
    <row r="20" spans="1:18" ht="28.5" customHeight="1" thickBot="1" x14ac:dyDescent="0.3">
      <c r="A20" s="3" t="s">
        <v>78</v>
      </c>
      <c r="B20" s="1" t="s">
        <v>21</v>
      </c>
      <c r="C20" s="1" t="s">
        <v>22</v>
      </c>
      <c r="D20" s="1" t="s">
        <v>23</v>
      </c>
      <c r="E20" s="1" t="s">
        <v>29</v>
      </c>
      <c r="F20" s="1" t="s">
        <v>79</v>
      </c>
      <c r="G20" s="1" t="s">
        <v>17</v>
      </c>
      <c r="H20" s="1" t="s">
        <v>25</v>
      </c>
      <c r="I20" s="1" t="s">
        <v>18</v>
      </c>
      <c r="J20" s="1" t="s">
        <v>18</v>
      </c>
      <c r="K20" s="1" t="s">
        <v>80</v>
      </c>
      <c r="L20" s="1"/>
      <c r="M20" s="1"/>
      <c r="N20" s="1"/>
      <c r="O20" s="1"/>
      <c r="P20" s="1"/>
      <c r="Q20" s="1"/>
      <c r="R20" s="1"/>
    </row>
    <row r="21" spans="1:18" ht="28.5" customHeight="1" thickBot="1" x14ac:dyDescent="0.3">
      <c r="A21" s="3" t="s">
        <v>81</v>
      </c>
      <c r="B21" s="1" t="s">
        <v>21</v>
      </c>
      <c r="C21" s="1" t="s">
        <v>22</v>
      </c>
      <c r="D21" s="1" t="s">
        <v>23</v>
      </c>
      <c r="E21" s="1" t="s">
        <v>29</v>
      </c>
      <c r="F21" s="1" t="s">
        <v>82</v>
      </c>
      <c r="G21" s="1" t="s">
        <v>17</v>
      </c>
      <c r="H21" s="1" t="s">
        <v>25</v>
      </c>
      <c r="I21" s="1" t="s">
        <v>18</v>
      </c>
      <c r="J21" s="1" t="s">
        <v>25</v>
      </c>
      <c r="K21" s="1" t="s">
        <v>83</v>
      </c>
      <c r="L21" s="1"/>
      <c r="M21" s="1"/>
      <c r="N21" s="1"/>
      <c r="O21" s="1"/>
      <c r="P21" s="1"/>
      <c r="Q21" s="1"/>
      <c r="R21" s="1"/>
    </row>
    <row r="22" spans="1:18" ht="28.5" customHeight="1" thickBot="1" x14ac:dyDescent="0.3">
      <c r="A22" s="3" t="s">
        <v>84</v>
      </c>
      <c r="B22" s="1" t="s">
        <v>21</v>
      </c>
      <c r="C22" s="1" t="s">
        <v>13</v>
      </c>
      <c r="D22" s="1" t="s">
        <v>23</v>
      </c>
      <c r="E22" s="1" t="s">
        <v>15</v>
      </c>
      <c r="F22" s="1" t="s">
        <v>85</v>
      </c>
      <c r="G22" s="1" t="s">
        <v>51</v>
      </c>
      <c r="H22" s="1" t="s">
        <v>18</v>
      </c>
      <c r="I22" s="1" t="s">
        <v>25</v>
      </c>
      <c r="J22" s="1" t="s">
        <v>18</v>
      </c>
      <c r="K22" s="1" t="s">
        <v>86</v>
      </c>
      <c r="L22" s="1"/>
      <c r="M22" s="1"/>
      <c r="N22" s="1"/>
      <c r="O22" s="1"/>
      <c r="P22" s="1"/>
      <c r="Q22" s="1"/>
      <c r="R22" s="1"/>
    </row>
    <row r="23" spans="1:18" ht="28.5" customHeight="1" thickBot="1" x14ac:dyDescent="0.3">
      <c r="A23" s="3" t="s">
        <v>87</v>
      </c>
      <c r="B23" s="1" t="s">
        <v>21</v>
      </c>
      <c r="C23" s="1" t="s">
        <v>13</v>
      </c>
      <c r="D23" s="1" t="s">
        <v>23</v>
      </c>
      <c r="E23" s="1" t="s">
        <v>60</v>
      </c>
      <c r="F23" s="1" t="s">
        <v>88</v>
      </c>
      <c r="G23" s="1" t="s">
        <v>17</v>
      </c>
      <c r="H23" s="1" t="s">
        <v>25</v>
      </c>
      <c r="I23" s="1" t="s">
        <v>25</v>
      </c>
      <c r="J23" s="1" t="s">
        <v>25</v>
      </c>
      <c r="K23" s="1" t="s">
        <v>89</v>
      </c>
      <c r="L23" s="1"/>
      <c r="M23" s="1"/>
      <c r="N23" s="1"/>
      <c r="O23" s="1"/>
      <c r="P23" s="1"/>
      <c r="Q23" s="1"/>
      <c r="R23" s="1"/>
    </row>
    <row r="24" spans="1:18" ht="28.5" customHeight="1" thickBot="1" x14ac:dyDescent="0.3">
      <c r="A24" s="3" t="s">
        <v>90</v>
      </c>
      <c r="B24" s="1" t="s">
        <v>21</v>
      </c>
      <c r="C24" s="1" t="s">
        <v>22</v>
      </c>
      <c r="D24" s="1" t="s">
        <v>23</v>
      </c>
      <c r="E24" s="1" t="s">
        <v>15</v>
      </c>
      <c r="F24" s="1" t="s">
        <v>91</v>
      </c>
      <c r="G24" s="1" t="s">
        <v>51</v>
      </c>
      <c r="H24" s="1" t="s">
        <v>25</v>
      </c>
      <c r="I24" s="1" t="s">
        <v>18</v>
      </c>
      <c r="J24" s="1" t="s">
        <v>18</v>
      </c>
      <c r="K24" s="1" t="s">
        <v>83</v>
      </c>
      <c r="L24" s="1"/>
      <c r="M24" s="1"/>
      <c r="N24" s="1"/>
      <c r="O24" s="1"/>
      <c r="P24" s="1"/>
      <c r="Q24" s="1"/>
      <c r="R24" s="1"/>
    </row>
    <row r="25" spans="1:18" ht="28.5" customHeight="1" thickBot="1" x14ac:dyDescent="0.3">
      <c r="A25" s="3" t="s">
        <v>92</v>
      </c>
      <c r="B25" s="1" t="s">
        <v>21</v>
      </c>
      <c r="C25" s="1" t="s">
        <v>13</v>
      </c>
      <c r="D25" s="1" t="s">
        <v>23</v>
      </c>
      <c r="E25" s="1" t="s">
        <v>15</v>
      </c>
      <c r="F25" s="1" t="s">
        <v>93</v>
      </c>
      <c r="G25" s="1" t="s">
        <v>17</v>
      </c>
      <c r="H25" s="1" t="s">
        <v>18</v>
      </c>
      <c r="I25" s="1" t="s">
        <v>25</v>
      </c>
      <c r="J25" s="1" t="s">
        <v>18</v>
      </c>
      <c r="K25" s="1" t="s">
        <v>94</v>
      </c>
      <c r="L25" s="1"/>
      <c r="M25" s="1"/>
      <c r="N25" s="1"/>
      <c r="O25" s="1"/>
      <c r="P25" s="1"/>
      <c r="Q25" s="1"/>
      <c r="R25" s="1"/>
    </row>
    <row r="26" spans="1:18" ht="28.5" customHeight="1" thickBot="1" x14ac:dyDescent="0.3">
      <c r="A26" s="3" t="s">
        <v>95</v>
      </c>
      <c r="B26" s="1" t="s">
        <v>21</v>
      </c>
      <c r="C26" s="1" t="s">
        <v>13</v>
      </c>
      <c r="D26" s="1" t="s">
        <v>23</v>
      </c>
      <c r="E26" s="1" t="s">
        <v>15</v>
      </c>
      <c r="F26" s="1" t="s">
        <v>54</v>
      </c>
      <c r="G26" s="1" t="s">
        <v>17</v>
      </c>
      <c r="H26" s="1" t="s">
        <v>18</v>
      </c>
      <c r="I26" s="1" t="s">
        <v>25</v>
      </c>
      <c r="J26" s="1" t="s">
        <v>25</v>
      </c>
      <c r="K26" s="1" t="s">
        <v>96</v>
      </c>
      <c r="L26" s="1"/>
      <c r="M26" s="1"/>
      <c r="N26" s="1"/>
      <c r="O26" s="1"/>
      <c r="P26" s="1"/>
      <c r="Q26" s="1"/>
      <c r="R26" s="1"/>
    </row>
    <row r="27" spans="1:18" ht="28.5" customHeight="1" thickBot="1" x14ac:dyDescent="0.3">
      <c r="A27" s="3" t="s">
        <v>97</v>
      </c>
      <c r="B27" s="1" t="s">
        <v>98</v>
      </c>
      <c r="C27" s="1" t="s">
        <v>13</v>
      </c>
      <c r="D27" s="1" t="s">
        <v>99</v>
      </c>
      <c r="E27" s="1" t="s">
        <v>15</v>
      </c>
      <c r="F27" s="1" t="s">
        <v>100</v>
      </c>
      <c r="G27" s="1" t="s">
        <v>17</v>
      </c>
      <c r="H27" s="1" t="s">
        <v>18</v>
      </c>
      <c r="I27" s="1" t="s">
        <v>18</v>
      </c>
      <c r="J27" s="1" t="s">
        <v>18</v>
      </c>
      <c r="K27" s="1" t="s">
        <v>101</v>
      </c>
      <c r="L27" s="1"/>
      <c r="M27" s="1"/>
      <c r="N27" s="1"/>
      <c r="O27" s="1"/>
      <c r="P27" s="1"/>
      <c r="Q27" s="1"/>
      <c r="R27" s="1"/>
    </row>
    <row r="28" spans="1:18" ht="28.5" customHeight="1" thickBot="1" x14ac:dyDescent="0.3">
      <c r="A28" s="3" t="s">
        <v>102</v>
      </c>
      <c r="B28" s="1" t="s">
        <v>21</v>
      </c>
      <c r="C28" s="1" t="s">
        <v>13</v>
      </c>
      <c r="D28" s="1" t="s">
        <v>23</v>
      </c>
      <c r="E28" s="1" t="s">
        <v>15</v>
      </c>
      <c r="F28" s="1" t="s">
        <v>103</v>
      </c>
      <c r="G28" s="1" t="s">
        <v>35</v>
      </c>
      <c r="H28" s="1" t="s">
        <v>18</v>
      </c>
      <c r="I28" s="1" t="s">
        <v>25</v>
      </c>
      <c r="J28" s="1" t="s">
        <v>25</v>
      </c>
      <c r="K28" s="1" t="s">
        <v>104</v>
      </c>
      <c r="L28" s="1"/>
      <c r="M28" s="1"/>
      <c r="N28" s="1"/>
      <c r="O28" s="1"/>
      <c r="P28" s="1"/>
      <c r="Q28" s="1"/>
      <c r="R28" s="1"/>
    </row>
    <row r="29" spans="1:18" ht="28.5" customHeight="1" thickBot="1" x14ac:dyDescent="0.3">
      <c r="A29" s="3" t="s">
        <v>105</v>
      </c>
      <c r="B29" s="1" t="s">
        <v>106</v>
      </c>
      <c r="C29" s="1" t="s">
        <v>13</v>
      </c>
      <c r="D29" s="1" t="s">
        <v>23</v>
      </c>
      <c r="E29" s="1" t="s">
        <v>15</v>
      </c>
      <c r="F29" s="1" t="s">
        <v>107</v>
      </c>
      <c r="G29" s="1" t="s">
        <v>35</v>
      </c>
      <c r="H29" s="1" t="s">
        <v>18</v>
      </c>
      <c r="I29" s="1" t="s">
        <v>25</v>
      </c>
      <c r="J29" s="1" t="s">
        <v>18</v>
      </c>
      <c r="K29" s="1" t="s">
        <v>108</v>
      </c>
      <c r="L29" s="1"/>
      <c r="M29" s="1"/>
      <c r="N29" s="1"/>
      <c r="O29" s="1"/>
      <c r="P29" s="1"/>
      <c r="Q29" s="1"/>
      <c r="R29" s="1"/>
    </row>
    <row r="30" spans="1:18" ht="28.5" customHeight="1" thickBot="1" x14ac:dyDescent="0.3">
      <c r="A30" s="3" t="s">
        <v>109</v>
      </c>
      <c r="B30" s="1" t="s">
        <v>21</v>
      </c>
      <c r="C30" s="1" t="s">
        <v>13</v>
      </c>
      <c r="D30" s="1" t="s">
        <v>23</v>
      </c>
      <c r="E30" s="1" t="s">
        <v>15</v>
      </c>
      <c r="F30" s="1" t="s">
        <v>94</v>
      </c>
      <c r="G30" s="1" t="s">
        <v>17</v>
      </c>
      <c r="H30" s="1" t="s">
        <v>18</v>
      </c>
      <c r="I30" s="1" t="s">
        <v>18</v>
      </c>
      <c r="J30" s="1" t="s">
        <v>25</v>
      </c>
      <c r="K30" s="1" t="s">
        <v>61</v>
      </c>
      <c r="L30" s="1"/>
      <c r="M30" s="1"/>
      <c r="N30" s="1"/>
      <c r="O30" s="1"/>
      <c r="P30" s="1"/>
      <c r="Q30" s="1"/>
      <c r="R30" s="1"/>
    </row>
    <row r="31" spans="1:18" ht="28.5" customHeight="1" thickBot="1" x14ac:dyDescent="0.3">
      <c r="A31" s="3" t="s">
        <v>110</v>
      </c>
      <c r="B31" s="1" t="s">
        <v>21</v>
      </c>
      <c r="C31" s="1" t="s">
        <v>22</v>
      </c>
      <c r="D31" s="1" t="s">
        <v>23</v>
      </c>
      <c r="E31" s="1" t="s">
        <v>29</v>
      </c>
      <c r="F31" s="1" t="s">
        <v>111</v>
      </c>
      <c r="G31" s="1" t="s">
        <v>17</v>
      </c>
      <c r="H31" s="1" t="s">
        <v>18</v>
      </c>
      <c r="I31" s="1" t="s">
        <v>25</v>
      </c>
      <c r="J31" s="1" t="s">
        <v>18</v>
      </c>
      <c r="K31" s="1" t="s">
        <v>112</v>
      </c>
      <c r="L31" s="1"/>
      <c r="M31" s="1"/>
      <c r="N31" s="1"/>
      <c r="O31" s="1"/>
      <c r="P31" s="1"/>
      <c r="Q31" s="1"/>
      <c r="R31" s="1"/>
    </row>
    <row r="32" spans="1:18" ht="28.5" customHeight="1" thickBot="1" x14ac:dyDescent="0.3">
      <c r="A32" s="3" t="s">
        <v>113</v>
      </c>
      <c r="B32" s="1" t="s">
        <v>106</v>
      </c>
      <c r="C32" s="1" t="s">
        <v>13</v>
      </c>
      <c r="D32" s="1" t="s">
        <v>23</v>
      </c>
      <c r="E32" s="1" t="s">
        <v>15</v>
      </c>
      <c r="F32" s="1" t="s">
        <v>114</v>
      </c>
      <c r="G32" s="1" t="s">
        <v>17</v>
      </c>
      <c r="H32" s="1" t="s">
        <v>18</v>
      </c>
      <c r="I32" s="1" t="s">
        <v>18</v>
      </c>
      <c r="J32" s="1" t="s">
        <v>25</v>
      </c>
      <c r="K32" s="1" t="s">
        <v>26</v>
      </c>
      <c r="L32" s="1"/>
      <c r="M32" s="1"/>
      <c r="N32" s="1"/>
      <c r="O32" s="1"/>
      <c r="P32" s="1"/>
      <c r="Q32" s="1"/>
      <c r="R32" s="1"/>
    </row>
    <row r="33" spans="1:18" ht="28.5" customHeight="1" thickBot="1" x14ac:dyDescent="0.3">
      <c r="A33" s="3" t="s">
        <v>115</v>
      </c>
      <c r="B33" s="1" t="s">
        <v>21</v>
      </c>
      <c r="C33" s="1" t="s">
        <v>22</v>
      </c>
      <c r="D33" s="1" t="s">
        <v>23</v>
      </c>
      <c r="E33" s="1" t="s">
        <v>29</v>
      </c>
      <c r="F33" s="1" t="s">
        <v>116</v>
      </c>
      <c r="G33" s="1" t="s">
        <v>17</v>
      </c>
      <c r="H33" s="1" t="s">
        <v>18</v>
      </c>
      <c r="I33" s="1" t="s">
        <v>18</v>
      </c>
      <c r="J33" s="1" t="s">
        <v>25</v>
      </c>
      <c r="K33" s="1" t="s">
        <v>117</v>
      </c>
      <c r="L33" s="1"/>
      <c r="M33" s="1"/>
      <c r="N33" s="1"/>
      <c r="O33" s="1"/>
      <c r="P33" s="1"/>
      <c r="Q33" s="1"/>
      <c r="R33" s="1"/>
    </row>
    <row r="34" spans="1:18" ht="28.5" customHeight="1" thickBot="1" x14ac:dyDescent="0.3">
      <c r="A34" s="3" t="s">
        <v>118</v>
      </c>
      <c r="B34" s="1" t="s">
        <v>106</v>
      </c>
      <c r="C34" s="1" t="s">
        <v>22</v>
      </c>
      <c r="D34" s="1" t="s">
        <v>23</v>
      </c>
      <c r="E34" s="1" t="s">
        <v>15</v>
      </c>
      <c r="F34" s="1" t="s">
        <v>119</v>
      </c>
      <c r="G34" s="1" t="s">
        <v>17</v>
      </c>
      <c r="H34" s="1" t="s">
        <v>18</v>
      </c>
      <c r="I34" s="1" t="s">
        <v>25</v>
      </c>
      <c r="J34" s="1" t="s">
        <v>18</v>
      </c>
      <c r="K34" s="1" t="s">
        <v>61</v>
      </c>
      <c r="L34" s="1"/>
      <c r="M34" s="1"/>
      <c r="N34" s="1"/>
      <c r="O34" s="1"/>
      <c r="P34" s="1"/>
      <c r="Q34" s="1"/>
      <c r="R34" s="1"/>
    </row>
    <row r="35" spans="1:18" ht="28.5" customHeight="1" thickBot="1" x14ac:dyDescent="0.3">
      <c r="A35" s="3" t="s">
        <v>120</v>
      </c>
      <c r="B35" s="1" t="s">
        <v>106</v>
      </c>
      <c r="C35" s="1" t="s">
        <v>13</v>
      </c>
      <c r="D35" s="1" t="s">
        <v>23</v>
      </c>
      <c r="E35" s="1" t="s">
        <v>60</v>
      </c>
      <c r="F35" s="1" t="s">
        <v>94</v>
      </c>
      <c r="G35" s="1" t="s">
        <v>51</v>
      </c>
      <c r="H35" s="1" t="s">
        <v>25</v>
      </c>
      <c r="I35" s="1" t="s">
        <v>25</v>
      </c>
      <c r="J35" s="1" t="s">
        <v>25</v>
      </c>
      <c r="K35" s="1" t="s">
        <v>94</v>
      </c>
      <c r="L35" s="1"/>
      <c r="M35" s="1"/>
      <c r="N35" s="1"/>
      <c r="O35" s="1"/>
      <c r="P35" s="1"/>
      <c r="Q35" s="1"/>
      <c r="R35" s="1"/>
    </row>
    <row r="36" spans="1:18" ht="28.5" customHeight="1" thickBot="1" x14ac:dyDescent="0.3">
      <c r="A36" s="3" t="s">
        <v>121</v>
      </c>
      <c r="B36" s="1" t="s">
        <v>106</v>
      </c>
      <c r="C36" s="1" t="s">
        <v>22</v>
      </c>
      <c r="D36" s="1" t="s">
        <v>23</v>
      </c>
      <c r="E36" s="1" t="s">
        <v>15</v>
      </c>
      <c r="F36" s="1" t="s">
        <v>122</v>
      </c>
      <c r="G36" s="1" t="s">
        <v>17</v>
      </c>
      <c r="H36" s="1" t="s">
        <v>25</v>
      </c>
      <c r="I36" s="1" t="s">
        <v>18</v>
      </c>
      <c r="J36" s="1" t="s">
        <v>18</v>
      </c>
      <c r="K36" s="1" t="s">
        <v>123</v>
      </c>
      <c r="L36" s="1"/>
      <c r="M36" s="1"/>
      <c r="N36" s="1"/>
      <c r="O36" s="1"/>
      <c r="P36" s="1"/>
      <c r="Q36" s="1"/>
      <c r="R36" s="1"/>
    </row>
    <row r="37" spans="1:18" ht="28.5" customHeight="1" thickBot="1" x14ac:dyDescent="0.3">
      <c r="A37" s="3" t="s">
        <v>124</v>
      </c>
      <c r="B37" s="1" t="s">
        <v>106</v>
      </c>
      <c r="C37" s="1" t="s">
        <v>13</v>
      </c>
      <c r="D37" s="1" t="s">
        <v>23</v>
      </c>
      <c r="E37" s="1" t="s">
        <v>15</v>
      </c>
      <c r="F37" s="1" t="s">
        <v>114</v>
      </c>
      <c r="G37" s="1" t="s">
        <v>35</v>
      </c>
      <c r="H37" s="1" t="s">
        <v>18</v>
      </c>
      <c r="I37" s="1" t="s">
        <v>18</v>
      </c>
      <c r="J37" s="1" t="s">
        <v>18</v>
      </c>
      <c r="K37" s="1" t="s">
        <v>125</v>
      </c>
      <c r="L37" s="1"/>
      <c r="M37" s="1"/>
      <c r="N37" s="1"/>
      <c r="O37" s="1"/>
      <c r="P37" s="1"/>
      <c r="Q37" s="1"/>
      <c r="R37" s="1"/>
    </row>
    <row r="38" spans="1:18" ht="28.5" customHeight="1" thickBot="1" x14ac:dyDescent="0.3">
      <c r="A38" s="3" t="s">
        <v>126</v>
      </c>
      <c r="B38" s="1" t="s">
        <v>106</v>
      </c>
      <c r="C38" s="1" t="s">
        <v>22</v>
      </c>
      <c r="D38" s="1" t="s">
        <v>23</v>
      </c>
      <c r="E38" s="1" t="s">
        <v>15</v>
      </c>
      <c r="F38" s="1" t="s">
        <v>127</v>
      </c>
      <c r="G38" s="1" t="s">
        <v>17</v>
      </c>
      <c r="H38" s="1" t="s">
        <v>18</v>
      </c>
      <c r="I38" s="1" t="s">
        <v>18</v>
      </c>
      <c r="J38" s="1" t="s">
        <v>18</v>
      </c>
      <c r="K38" s="1" t="s">
        <v>128</v>
      </c>
      <c r="L38" s="1"/>
      <c r="M38" s="1"/>
      <c r="N38" s="1"/>
      <c r="O38" s="1"/>
      <c r="P38" s="1"/>
      <c r="Q38" s="1"/>
      <c r="R38" s="1"/>
    </row>
    <row r="39" spans="1:18" ht="28.5" customHeight="1" thickBot="1" x14ac:dyDescent="0.3">
      <c r="A39" s="3" t="s">
        <v>129</v>
      </c>
      <c r="B39" s="1" t="s">
        <v>21</v>
      </c>
      <c r="C39" s="1" t="s">
        <v>13</v>
      </c>
      <c r="D39" s="1" t="s">
        <v>23</v>
      </c>
      <c r="E39" s="1" t="s">
        <v>15</v>
      </c>
      <c r="F39" s="1" t="s">
        <v>130</v>
      </c>
      <c r="G39" s="1" t="s">
        <v>17</v>
      </c>
      <c r="H39" s="1" t="s">
        <v>25</v>
      </c>
      <c r="I39" s="1" t="s">
        <v>25</v>
      </c>
      <c r="J39" s="1" t="s">
        <v>18</v>
      </c>
      <c r="K39" s="1" t="s">
        <v>131</v>
      </c>
      <c r="L39" s="1"/>
      <c r="M39" s="1"/>
      <c r="N39" s="1"/>
      <c r="O39" s="1"/>
      <c r="P39" s="1"/>
      <c r="Q39" s="1"/>
      <c r="R39" s="1"/>
    </row>
    <row r="40" spans="1:18" ht="28.5" customHeight="1" thickBot="1" x14ac:dyDescent="0.3">
      <c r="A40" s="3" t="s">
        <v>132</v>
      </c>
      <c r="B40" s="1" t="s">
        <v>106</v>
      </c>
      <c r="C40" s="1" t="s">
        <v>13</v>
      </c>
      <c r="D40" s="1" t="s">
        <v>23</v>
      </c>
      <c r="E40" s="1" t="s">
        <v>15</v>
      </c>
      <c r="F40" s="1" t="s">
        <v>111</v>
      </c>
      <c r="G40" s="1" t="s">
        <v>17</v>
      </c>
      <c r="H40" s="1" t="s">
        <v>18</v>
      </c>
      <c r="I40" s="1" t="s">
        <v>25</v>
      </c>
      <c r="J40" s="1" t="s">
        <v>18</v>
      </c>
      <c r="K40" s="1" t="s">
        <v>133</v>
      </c>
      <c r="L40" s="1"/>
      <c r="M40" s="1"/>
      <c r="N40" s="1"/>
      <c r="O40" s="1"/>
      <c r="P40" s="1"/>
      <c r="Q40" s="1"/>
      <c r="R40" s="1"/>
    </row>
    <row r="41" spans="1:18" ht="28.5" customHeight="1" thickBot="1" x14ac:dyDescent="0.3">
      <c r="A41" s="3" t="s">
        <v>134</v>
      </c>
      <c r="B41" s="1" t="s">
        <v>106</v>
      </c>
      <c r="C41" s="1" t="s">
        <v>13</v>
      </c>
      <c r="D41" s="1" t="s">
        <v>23</v>
      </c>
      <c r="E41" s="1" t="s">
        <v>15</v>
      </c>
      <c r="F41" s="1" t="s">
        <v>135</v>
      </c>
      <c r="G41" s="1" t="s">
        <v>17</v>
      </c>
      <c r="H41" s="1" t="s">
        <v>18</v>
      </c>
      <c r="I41" s="1" t="s">
        <v>18</v>
      </c>
      <c r="J41" s="1" t="s">
        <v>18</v>
      </c>
      <c r="K41" s="1" t="s">
        <v>136</v>
      </c>
      <c r="L41" s="1"/>
      <c r="M41" s="1"/>
      <c r="N41" s="1"/>
      <c r="O41" s="1"/>
      <c r="P41" s="1"/>
      <c r="Q41" s="1"/>
      <c r="R41" s="1"/>
    </row>
    <row r="42" spans="1:18" ht="28.5" customHeight="1" thickBot="1" x14ac:dyDescent="0.3">
      <c r="A42" s="3" t="s">
        <v>137</v>
      </c>
      <c r="B42" s="1" t="s">
        <v>106</v>
      </c>
      <c r="C42" s="1" t="s">
        <v>13</v>
      </c>
      <c r="D42" s="1" t="s">
        <v>23</v>
      </c>
      <c r="E42" s="1" t="s">
        <v>15</v>
      </c>
      <c r="F42" s="1" t="s">
        <v>138</v>
      </c>
      <c r="G42" s="1" t="s">
        <v>35</v>
      </c>
      <c r="H42" s="1" t="s">
        <v>25</v>
      </c>
      <c r="I42" s="1" t="s">
        <v>25</v>
      </c>
      <c r="J42" s="1" t="s">
        <v>25</v>
      </c>
      <c r="K42" s="1" t="s">
        <v>61</v>
      </c>
      <c r="L42" s="1"/>
      <c r="M42" s="1"/>
      <c r="N42" s="1"/>
      <c r="O42" s="1"/>
      <c r="P42" s="1"/>
      <c r="Q42" s="1"/>
      <c r="R42" s="1"/>
    </row>
    <row r="43" spans="1:18" ht="28.5" customHeight="1" thickBot="1" x14ac:dyDescent="0.3">
      <c r="A43" s="3" t="s">
        <v>139</v>
      </c>
      <c r="B43" s="1" t="s">
        <v>106</v>
      </c>
      <c r="C43" s="1" t="s">
        <v>13</v>
      </c>
      <c r="D43" s="1" t="s">
        <v>23</v>
      </c>
      <c r="E43" s="1" t="s">
        <v>15</v>
      </c>
      <c r="F43" s="1" t="s">
        <v>111</v>
      </c>
      <c r="G43" s="1" t="s">
        <v>17</v>
      </c>
      <c r="H43" s="1" t="s">
        <v>18</v>
      </c>
      <c r="I43" s="1" t="s">
        <v>25</v>
      </c>
      <c r="J43" s="1" t="s">
        <v>25</v>
      </c>
      <c r="K43" s="1" t="s">
        <v>140</v>
      </c>
      <c r="L43" s="1"/>
      <c r="M43" s="1"/>
      <c r="N43" s="1"/>
      <c r="O43" s="1"/>
      <c r="P43" s="1"/>
      <c r="Q43" s="1"/>
      <c r="R43" s="1"/>
    </row>
    <row r="44" spans="1:18" ht="28.5" customHeight="1" thickBot="1" x14ac:dyDescent="0.3">
      <c r="A44" s="3" t="s">
        <v>141</v>
      </c>
      <c r="B44" s="1" t="s">
        <v>106</v>
      </c>
      <c r="C44" s="1" t="s">
        <v>22</v>
      </c>
      <c r="D44" s="1" t="s">
        <v>23</v>
      </c>
      <c r="E44" s="1" t="s">
        <v>15</v>
      </c>
      <c r="F44" s="1" t="s">
        <v>142</v>
      </c>
      <c r="G44" s="1" t="s">
        <v>17</v>
      </c>
      <c r="H44" s="1" t="s">
        <v>25</v>
      </c>
      <c r="I44" s="1" t="s">
        <v>18</v>
      </c>
      <c r="J44" s="1" t="s">
        <v>25</v>
      </c>
      <c r="K44" s="1" t="s">
        <v>143</v>
      </c>
      <c r="L44" s="1"/>
      <c r="M44" s="1"/>
      <c r="N44" s="1"/>
      <c r="O44" s="1"/>
      <c r="P44" s="1"/>
      <c r="Q44" s="1"/>
      <c r="R44" s="1"/>
    </row>
    <row r="45" spans="1:18" ht="28.5" customHeight="1" thickBot="1" x14ac:dyDescent="0.3">
      <c r="A45" s="3" t="s">
        <v>144</v>
      </c>
      <c r="B45" s="1" t="s">
        <v>21</v>
      </c>
      <c r="C45" s="1" t="s">
        <v>13</v>
      </c>
      <c r="D45" s="1" t="s">
        <v>23</v>
      </c>
      <c r="E45" s="1" t="s">
        <v>15</v>
      </c>
      <c r="F45" s="1" t="s">
        <v>145</v>
      </c>
      <c r="G45" s="1" t="s">
        <v>17</v>
      </c>
      <c r="H45" s="1" t="s">
        <v>18</v>
      </c>
      <c r="I45" s="1" t="s">
        <v>25</v>
      </c>
      <c r="J45" s="1" t="s">
        <v>18</v>
      </c>
      <c r="K45" s="1" t="s">
        <v>94</v>
      </c>
      <c r="L45" s="1"/>
      <c r="M45" s="1"/>
      <c r="N45" s="1"/>
      <c r="O45" s="1"/>
      <c r="P45" s="1"/>
      <c r="Q45" s="1"/>
      <c r="R45" s="1"/>
    </row>
    <row r="46" spans="1:18" ht="28.5" customHeight="1" thickBot="1" x14ac:dyDescent="0.3">
      <c r="A46" s="3" t="s">
        <v>146</v>
      </c>
      <c r="B46" s="1" t="s">
        <v>21</v>
      </c>
      <c r="C46" s="1" t="s">
        <v>22</v>
      </c>
      <c r="D46" s="1" t="s">
        <v>23</v>
      </c>
      <c r="E46" s="1" t="s">
        <v>15</v>
      </c>
      <c r="F46" s="1" t="s">
        <v>93</v>
      </c>
      <c r="G46" s="1" t="s">
        <v>17</v>
      </c>
      <c r="H46" s="1" t="s">
        <v>18</v>
      </c>
      <c r="I46" s="1" t="s">
        <v>25</v>
      </c>
      <c r="J46" s="1" t="s">
        <v>18</v>
      </c>
      <c r="K46" s="1" t="s">
        <v>61</v>
      </c>
      <c r="L46" s="1"/>
      <c r="M46" s="1"/>
      <c r="N46" s="1"/>
      <c r="O46" s="1"/>
      <c r="P46" s="1"/>
      <c r="Q46" s="1"/>
      <c r="R46" s="1"/>
    </row>
    <row r="47" spans="1:18" ht="28.5" customHeight="1" thickBot="1" x14ac:dyDescent="0.3">
      <c r="A47" s="3" t="s">
        <v>147</v>
      </c>
      <c r="B47" s="1" t="s">
        <v>106</v>
      </c>
      <c r="C47" s="1" t="s">
        <v>22</v>
      </c>
      <c r="D47" s="1" t="s">
        <v>23</v>
      </c>
      <c r="E47" s="1" t="s">
        <v>15</v>
      </c>
      <c r="F47" s="1" t="s">
        <v>148</v>
      </c>
      <c r="G47" s="1" t="s">
        <v>17</v>
      </c>
      <c r="H47" s="1" t="s">
        <v>25</v>
      </c>
      <c r="I47" s="1" t="s">
        <v>25</v>
      </c>
      <c r="J47" s="1" t="s">
        <v>25</v>
      </c>
      <c r="K47" s="1" t="s">
        <v>149</v>
      </c>
      <c r="L47" s="1"/>
      <c r="M47" s="1"/>
      <c r="N47" s="1"/>
      <c r="O47" s="1"/>
      <c r="P47" s="1"/>
      <c r="Q47" s="1"/>
      <c r="R47" s="1"/>
    </row>
    <row r="48" spans="1:18" ht="28.5" customHeight="1" thickBot="1" x14ac:dyDescent="0.3">
      <c r="A48" s="3" t="s">
        <v>150</v>
      </c>
      <c r="B48" s="1" t="s">
        <v>106</v>
      </c>
      <c r="C48" s="1" t="s">
        <v>13</v>
      </c>
      <c r="D48" s="1" t="s">
        <v>23</v>
      </c>
      <c r="E48" s="1" t="s">
        <v>15</v>
      </c>
      <c r="F48" s="1" t="s">
        <v>151</v>
      </c>
      <c r="G48" s="1" t="s">
        <v>17</v>
      </c>
      <c r="H48" s="1" t="s">
        <v>18</v>
      </c>
      <c r="I48" s="1" t="s">
        <v>18</v>
      </c>
      <c r="J48" s="1" t="s">
        <v>18</v>
      </c>
      <c r="K48" s="1" t="s">
        <v>152</v>
      </c>
      <c r="L48" s="1"/>
      <c r="M48" s="1"/>
      <c r="N48" s="1"/>
      <c r="O48" s="1"/>
      <c r="P48" s="1"/>
      <c r="Q48" s="1"/>
      <c r="R48" s="1"/>
    </row>
    <row r="49" spans="1:18" ht="28.5" customHeight="1" thickBot="1" x14ac:dyDescent="0.3">
      <c r="A49" s="3" t="s">
        <v>153</v>
      </c>
      <c r="B49" s="1" t="s">
        <v>21</v>
      </c>
      <c r="C49" s="1" t="s">
        <v>22</v>
      </c>
      <c r="D49" s="1" t="s">
        <v>23</v>
      </c>
      <c r="E49" s="1" t="s">
        <v>15</v>
      </c>
      <c r="F49" s="1" t="s">
        <v>154</v>
      </c>
      <c r="G49" s="1" t="s">
        <v>17</v>
      </c>
      <c r="H49" s="1" t="s">
        <v>25</v>
      </c>
      <c r="I49" s="1" t="s">
        <v>25</v>
      </c>
      <c r="J49" s="1" t="s">
        <v>18</v>
      </c>
      <c r="K49" s="1" t="s">
        <v>155</v>
      </c>
      <c r="L49" s="1"/>
      <c r="M49" s="1"/>
      <c r="N49" s="1"/>
      <c r="O49" s="1"/>
      <c r="P49" s="1"/>
      <c r="Q49" s="1"/>
      <c r="R49" s="1"/>
    </row>
    <row r="50" spans="1:18" ht="28.5" customHeight="1" thickBot="1" x14ac:dyDescent="0.3">
      <c r="A50" s="3" t="s">
        <v>156</v>
      </c>
      <c r="B50" s="1" t="s">
        <v>21</v>
      </c>
      <c r="C50" s="1" t="s">
        <v>22</v>
      </c>
      <c r="D50" s="1" t="s">
        <v>23</v>
      </c>
      <c r="E50" s="1" t="s">
        <v>29</v>
      </c>
      <c r="F50" s="1" t="s">
        <v>157</v>
      </c>
      <c r="G50" s="1" t="s">
        <v>51</v>
      </c>
      <c r="H50" s="1" t="s">
        <v>18</v>
      </c>
      <c r="I50" s="1" t="s">
        <v>25</v>
      </c>
      <c r="J50" s="1" t="s">
        <v>25</v>
      </c>
      <c r="K50" s="1" t="s">
        <v>158</v>
      </c>
      <c r="L50" s="1"/>
      <c r="M50" s="1"/>
      <c r="N50" s="1"/>
      <c r="O50" s="1"/>
      <c r="P50" s="1"/>
      <c r="Q50" s="1"/>
      <c r="R50" s="1"/>
    </row>
    <row r="51" spans="1:18" ht="28.5" customHeight="1" thickBot="1" x14ac:dyDescent="0.3">
      <c r="A51" s="3" t="s">
        <v>159</v>
      </c>
      <c r="B51" s="1" t="s">
        <v>106</v>
      </c>
      <c r="C51" s="1" t="s">
        <v>13</v>
      </c>
      <c r="D51" s="1" t="s">
        <v>23</v>
      </c>
      <c r="E51" s="1" t="s">
        <v>29</v>
      </c>
      <c r="F51" s="1" t="s">
        <v>160</v>
      </c>
      <c r="G51" s="1" t="s">
        <v>17</v>
      </c>
      <c r="H51" s="1" t="s">
        <v>18</v>
      </c>
      <c r="I51" s="1" t="s">
        <v>18</v>
      </c>
      <c r="J51" s="1" t="s">
        <v>18</v>
      </c>
      <c r="K51" s="1" t="s">
        <v>161</v>
      </c>
      <c r="L51" s="1"/>
      <c r="M51" s="1"/>
      <c r="N51" s="1"/>
      <c r="O51" s="1"/>
      <c r="P51" s="1"/>
      <c r="Q51" s="1"/>
      <c r="R51" s="1"/>
    </row>
    <row r="52" spans="1:18" ht="28.5" customHeight="1" thickBot="1" x14ac:dyDescent="0.3">
      <c r="A52" s="3" t="s">
        <v>159</v>
      </c>
      <c r="B52" s="1" t="s">
        <v>21</v>
      </c>
      <c r="C52" s="1" t="s">
        <v>13</v>
      </c>
      <c r="D52" s="1" t="s">
        <v>23</v>
      </c>
      <c r="E52" s="1" t="s">
        <v>15</v>
      </c>
      <c r="F52" s="1" t="s">
        <v>103</v>
      </c>
      <c r="G52" s="1" t="s">
        <v>51</v>
      </c>
      <c r="H52" s="1" t="s">
        <v>18</v>
      </c>
      <c r="I52" s="1" t="s">
        <v>25</v>
      </c>
      <c r="J52" s="1" t="s">
        <v>18</v>
      </c>
      <c r="K52" s="1" t="s">
        <v>162</v>
      </c>
      <c r="L52" s="1"/>
      <c r="M52" s="1"/>
      <c r="N52" s="1"/>
      <c r="O52" s="1"/>
      <c r="P52" s="1"/>
      <c r="Q52" s="1"/>
      <c r="R52" s="1"/>
    </row>
    <row r="53" spans="1:18" ht="28.5" customHeight="1" thickBot="1" x14ac:dyDescent="0.3">
      <c r="A53" s="3" t="s">
        <v>163</v>
      </c>
      <c r="B53" s="1" t="s">
        <v>21</v>
      </c>
      <c r="C53" s="1" t="s">
        <v>22</v>
      </c>
      <c r="D53" s="1" t="s">
        <v>23</v>
      </c>
      <c r="E53" s="1" t="s">
        <v>15</v>
      </c>
      <c r="F53" s="1" t="s">
        <v>54</v>
      </c>
      <c r="G53" s="1" t="s">
        <v>17</v>
      </c>
      <c r="H53" s="1" t="s">
        <v>18</v>
      </c>
      <c r="I53" s="1" t="s">
        <v>25</v>
      </c>
      <c r="J53" s="1" t="s">
        <v>18</v>
      </c>
      <c r="K53" s="1" t="s">
        <v>164</v>
      </c>
      <c r="L53" s="1"/>
      <c r="M53" s="1"/>
      <c r="N53" s="1"/>
      <c r="O53" s="1"/>
      <c r="P53" s="1"/>
      <c r="Q53" s="1"/>
      <c r="R53" s="1"/>
    </row>
    <row r="54" spans="1:18" ht="28.5" customHeight="1" thickBot="1" x14ac:dyDescent="0.3">
      <c r="A54" s="3" t="s">
        <v>165</v>
      </c>
      <c r="B54" s="1" t="s">
        <v>106</v>
      </c>
      <c r="C54" s="1" t="s">
        <v>13</v>
      </c>
      <c r="D54" s="1" t="s">
        <v>23</v>
      </c>
      <c r="E54" s="1" t="s">
        <v>15</v>
      </c>
      <c r="F54" s="1" t="s">
        <v>166</v>
      </c>
      <c r="G54" s="1" t="s">
        <v>17</v>
      </c>
      <c r="H54" s="1" t="s">
        <v>18</v>
      </c>
      <c r="I54" s="1" t="s">
        <v>18</v>
      </c>
      <c r="J54" s="1" t="s">
        <v>18</v>
      </c>
      <c r="K54" s="1" t="s">
        <v>167</v>
      </c>
      <c r="L54" s="1"/>
      <c r="M54" s="1"/>
      <c r="N54" s="1"/>
      <c r="O54" s="1"/>
      <c r="P54" s="1"/>
      <c r="Q54" s="1"/>
      <c r="R54" s="1"/>
    </row>
    <row r="55" spans="1:18" ht="28.5" customHeight="1" thickBot="1" x14ac:dyDescent="0.3">
      <c r="A55" s="3" t="s">
        <v>168</v>
      </c>
      <c r="B55" s="1" t="s">
        <v>106</v>
      </c>
      <c r="C55" s="1" t="s">
        <v>13</v>
      </c>
      <c r="D55" s="1" t="s">
        <v>23</v>
      </c>
      <c r="E55" s="1" t="s">
        <v>15</v>
      </c>
      <c r="F55" s="1" t="s">
        <v>157</v>
      </c>
      <c r="G55" s="1" t="s">
        <v>17</v>
      </c>
      <c r="H55" s="1" t="s">
        <v>18</v>
      </c>
      <c r="I55" s="1" t="s">
        <v>25</v>
      </c>
      <c r="J55" s="1" t="s">
        <v>18</v>
      </c>
      <c r="K55" s="1" t="s">
        <v>169</v>
      </c>
      <c r="L55" s="1"/>
      <c r="M55" s="1"/>
      <c r="N55" s="1"/>
      <c r="O55" s="1"/>
      <c r="P55" s="1"/>
      <c r="Q55" s="1"/>
      <c r="R55" s="1"/>
    </row>
    <row r="56" spans="1:18" ht="28.5" customHeight="1" thickBot="1" x14ac:dyDescent="0.3">
      <c r="A56" s="3" t="s">
        <v>170</v>
      </c>
      <c r="B56" s="1" t="s">
        <v>21</v>
      </c>
      <c r="C56" s="1" t="s">
        <v>22</v>
      </c>
      <c r="D56" s="1" t="s">
        <v>23</v>
      </c>
      <c r="E56" s="1" t="s">
        <v>15</v>
      </c>
      <c r="F56" s="1" t="s">
        <v>171</v>
      </c>
      <c r="G56" s="1" t="s">
        <v>17</v>
      </c>
      <c r="H56" s="1" t="s">
        <v>18</v>
      </c>
      <c r="I56" s="1" t="s">
        <v>25</v>
      </c>
      <c r="J56" s="1" t="s">
        <v>25</v>
      </c>
      <c r="K56" s="1" t="s">
        <v>172</v>
      </c>
      <c r="L56" s="1"/>
      <c r="M56" s="1"/>
      <c r="N56" s="1"/>
      <c r="O56" s="1"/>
      <c r="P56" s="1"/>
      <c r="Q56" s="1"/>
      <c r="R56" s="1"/>
    </row>
    <row r="57" spans="1:18" ht="28.5" customHeight="1" thickBot="1" x14ac:dyDescent="0.3">
      <c r="A57" s="3" t="s">
        <v>173</v>
      </c>
      <c r="B57" s="1" t="s">
        <v>21</v>
      </c>
      <c r="C57" s="1" t="s">
        <v>22</v>
      </c>
      <c r="D57" s="1" t="s">
        <v>23</v>
      </c>
      <c r="E57" s="1" t="s">
        <v>29</v>
      </c>
      <c r="F57" s="1" t="s">
        <v>174</v>
      </c>
      <c r="G57" s="1" t="s">
        <v>35</v>
      </c>
      <c r="H57" s="1" t="s">
        <v>25</v>
      </c>
      <c r="I57" s="1" t="s">
        <v>25</v>
      </c>
      <c r="J57" s="1" t="s">
        <v>25</v>
      </c>
      <c r="K57" s="1" t="s">
        <v>175</v>
      </c>
      <c r="L57" s="1"/>
      <c r="M57" s="1"/>
      <c r="N57" s="1"/>
      <c r="O57" s="1"/>
      <c r="P57" s="1"/>
      <c r="Q57" s="1"/>
      <c r="R57" s="1"/>
    </row>
    <row r="58" spans="1:18" ht="28.5" customHeight="1" thickBot="1" x14ac:dyDescent="0.3">
      <c r="A58" s="3" t="s">
        <v>176</v>
      </c>
      <c r="B58" s="1" t="s">
        <v>21</v>
      </c>
      <c r="C58" s="1" t="s">
        <v>13</v>
      </c>
      <c r="D58" s="1" t="s">
        <v>23</v>
      </c>
      <c r="E58" s="1" t="s">
        <v>15</v>
      </c>
      <c r="F58" s="1" t="s">
        <v>177</v>
      </c>
      <c r="G58" s="1" t="s">
        <v>35</v>
      </c>
      <c r="H58" s="1" t="s">
        <v>18</v>
      </c>
      <c r="I58" s="1" t="s">
        <v>18</v>
      </c>
      <c r="J58" s="1" t="s">
        <v>18</v>
      </c>
      <c r="K58" s="1" t="s">
        <v>178</v>
      </c>
      <c r="L58" s="1"/>
      <c r="M58" s="1"/>
      <c r="N58" s="1"/>
      <c r="O58" s="1"/>
      <c r="P58" s="1"/>
      <c r="Q58" s="1"/>
      <c r="R58" s="1"/>
    </row>
    <row r="59" spans="1:18" ht="28.5" customHeight="1" thickBot="1" x14ac:dyDescent="0.3">
      <c r="A59" s="3" t="s">
        <v>179</v>
      </c>
      <c r="B59" s="1" t="s">
        <v>106</v>
      </c>
      <c r="C59" s="1" t="s">
        <v>13</v>
      </c>
      <c r="D59" s="1" t="s">
        <v>23</v>
      </c>
      <c r="E59" s="1" t="s">
        <v>15</v>
      </c>
      <c r="F59" s="1" t="s">
        <v>180</v>
      </c>
      <c r="G59" s="1" t="s">
        <v>51</v>
      </c>
      <c r="H59" s="1" t="s">
        <v>18</v>
      </c>
      <c r="I59" s="1" t="s">
        <v>18</v>
      </c>
      <c r="J59" s="1" t="s">
        <v>181</v>
      </c>
      <c r="K59" s="1" t="s">
        <v>182</v>
      </c>
      <c r="L59" s="1"/>
      <c r="M59" s="1"/>
      <c r="N59" s="1"/>
      <c r="O59" s="1"/>
      <c r="P59" s="1"/>
      <c r="Q59" s="1"/>
      <c r="R59" s="1"/>
    </row>
    <row r="60" spans="1:18" ht="28.5" customHeight="1" thickBot="1" x14ac:dyDescent="0.3">
      <c r="A60" s="3" t="s">
        <v>183</v>
      </c>
      <c r="B60" s="1" t="s">
        <v>21</v>
      </c>
      <c r="C60" s="1" t="s">
        <v>22</v>
      </c>
      <c r="D60" s="1" t="s">
        <v>184</v>
      </c>
      <c r="E60" s="1" t="s">
        <v>15</v>
      </c>
      <c r="F60" s="1" t="s">
        <v>157</v>
      </c>
      <c r="G60" s="1" t="s">
        <v>17</v>
      </c>
      <c r="H60" s="1" t="s">
        <v>18</v>
      </c>
      <c r="I60" s="1" t="s">
        <v>25</v>
      </c>
      <c r="J60" s="1" t="s">
        <v>25</v>
      </c>
      <c r="K60" s="1" t="s">
        <v>66</v>
      </c>
      <c r="L60" s="1"/>
      <c r="M60" s="1"/>
      <c r="N60" s="1"/>
      <c r="O60" s="1"/>
      <c r="P60" s="1"/>
      <c r="Q60" s="1"/>
      <c r="R60" s="1"/>
    </row>
    <row r="61" spans="1:18" ht="28.5" customHeight="1" thickBot="1" x14ac:dyDescent="0.3">
      <c r="A61" s="3" t="s">
        <v>185</v>
      </c>
      <c r="B61" s="1" t="s">
        <v>21</v>
      </c>
      <c r="C61" s="1" t="s">
        <v>22</v>
      </c>
      <c r="D61" s="1" t="s">
        <v>23</v>
      </c>
      <c r="E61" s="1" t="s">
        <v>15</v>
      </c>
      <c r="F61" s="1" t="s">
        <v>186</v>
      </c>
      <c r="G61" s="1" t="s">
        <v>17</v>
      </c>
      <c r="H61" s="1" t="s">
        <v>18</v>
      </c>
      <c r="I61" s="1" t="s">
        <v>18</v>
      </c>
      <c r="J61" s="1" t="s">
        <v>25</v>
      </c>
      <c r="K61" s="1" t="s">
        <v>187</v>
      </c>
      <c r="L61" s="1"/>
      <c r="M61" s="1"/>
      <c r="N61" s="1"/>
      <c r="O61" s="1"/>
      <c r="P61" s="1"/>
      <c r="Q61" s="1"/>
      <c r="R61" s="1"/>
    </row>
    <row r="62" spans="1:18" ht="28.5" customHeight="1" thickBot="1" x14ac:dyDescent="0.3">
      <c r="A62" s="3" t="s">
        <v>188</v>
      </c>
      <c r="B62" s="1" t="s">
        <v>21</v>
      </c>
      <c r="C62" s="1" t="s">
        <v>22</v>
      </c>
      <c r="D62" s="1" t="s">
        <v>23</v>
      </c>
      <c r="E62" s="1" t="s">
        <v>15</v>
      </c>
      <c r="F62" s="1" t="s">
        <v>189</v>
      </c>
      <c r="G62" s="1" t="s">
        <v>17</v>
      </c>
      <c r="H62" s="1" t="s">
        <v>25</v>
      </c>
      <c r="I62" s="1" t="s">
        <v>25</v>
      </c>
      <c r="J62" s="1" t="s">
        <v>25</v>
      </c>
      <c r="K62" s="1"/>
      <c r="L62" s="1"/>
      <c r="M62" s="1"/>
      <c r="N62" s="1"/>
      <c r="O62" s="1"/>
      <c r="P62" s="1"/>
      <c r="Q62" s="1"/>
      <c r="R62" s="1"/>
    </row>
    <row r="63" spans="1:18" ht="28.5" customHeight="1" thickBot="1" x14ac:dyDescent="0.3">
      <c r="A63" s="3" t="s">
        <v>190</v>
      </c>
      <c r="B63" s="1" t="s">
        <v>106</v>
      </c>
      <c r="C63" s="1" t="s">
        <v>22</v>
      </c>
      <c r="D63" s="1" t="s">
        <v>23</v>
      </c>
      <c r="E63" s="1" t="s">
        <v>15</v>
      </c>
      <c r="F63" s="1" t="s">
        <v>191</v>
      </c>
      <c r="G63" s="1" t="s">
        <v>17</v>
      </c>
      <c r="H63" s="1" t="s">
        <v>18</v>
      </c>
      <c r="I63" s="1" t="s">
        <v>25</v>
      </c>
      <c r="J63" s="1" t="s">
        <v>25</v>
      </c>
      <c r="K63" s="1" t="s">
        <v>192</v>
      </c>
      <c r="L63" s="1"/>
      <c r="M63" s="1"/>
      <c r="N63" s="1"/>
      <c r="O63" s="1"/>
      <c r="P63" s="1"/>
      <c r="Q63" s="1"/>
      <c r="R63" s="1"/>
    </row>
    <row r="64" spans="1:18" ht="28.5" customHeight="1" thickBot="1" x14ac:dyDescent="0.3">
      <c r="A64" s="3" t="s">
        <v>193</v>
      </c>
      <c r="B64" s="1" t="s">
        <v>106</v>
      </c>
      <c r="C64" s="1" t="s">
        <v>22</v>
      </c>
      <c r="D64" s="1" t="s">
        <v>23</v>
      </c>
      <c r="E64" s="1" t="s">
        <v>15</v>
      </c>
      <c r="F64" s="1" t="s">
        <v>194</v>
      </c>
      <c r="G64" s="1" t="s">
        <v>17</v>
      </c>
      <c r="H64" s="1" t="s">
        <v>18</v>
      </c>
      <c r="I64" s="1" t="s">
        <v>18</v>
      </c>
      <c r="J64" s="1" t="s">
        <v>18</v>
      </c>
      <c r="K64" s="1" t="s">
        <v>195</v>
      </c>
      <c r="L64" s="1"/>
      <c r="M64" s="1"/>
      <c r="N64" s="1"/>
      <c r="O64" s="1"/>
      <c r="P64" s="1"/>
      <c r="Q64" s="1"/>
      <c r="R64" s="1"/>
    </row>
    <row r="65" spans="1:18" ht="28.5" customHeight="1" thickBot="1" x14ac:dyDescent="0.3">
      <c r="A65" s="3" t="s">
        <v>196</v>
      </c>
      <c r="B65" s="1" t="s">
        <v>106</v>
      </c>
      <c r="C65" s="1" t="s">
        <v>13</v>
      </c>
      <c r="D65" s="1" t="s">
        <v>23</v>
      </c>
      <c r="E65" s="1" t="s">
        <v>15</v>
      </c>
      <c r="F65" s="1" t="s">
        <v>197</v>
      </c>
      <c r="G65" s="1" t="s">
        <v>51</v>
      </c>
      <c r="H65" s="1" t="s">
        <v>18</v>
      </c>
      <c r="I65" s="1" t="s">
        <v>18</v>
      </c>
      <c r="J65" s="1" t="s">
        <v>18</v>
      </c>
      <c r="K65" s="1" t="s">
        <v>198</v>
      </c>
      <c r="L65" s="1"/>
      <c r="M65" s="1"/>
      <c r="N65" s="1"/>
      <c r="O65" s="1"/>
      <c r="P65" s="1"/>
      <c r="Q65" s="1"/>
      <c r="R65" s="1"/>
    </row>
    <row r="66" spans="1:18" ht="28.5" customHeight="1" thickBot="1" x14ac:dyDescent="0.3">
      <c r="A66" s="3" t="s">
        <v>199</v>
      </c>
      <c r="B66" s="1" t="s">
        <v>21</v>
      </c>
      <c r="C66" s="1" t="s">
        <v>22</v>
      </c>
      <c r="D66" s="1" t="s">
        <v>23</v>
      </c>
      <c r="E66" s="1" t="s">
        <v>29</v>
      </c>
      <c r="F66" s="1" t="s">
        <v>114</v>
      </c>
      <c r="G66" s="1" t="s">
        <v>17</v>
      </c>
      <c r="H66" s="1" t="s">
        <v>25</v>
      </c>
      <c r="I66" s="1" t="s">
        <v>18</v>
      </c>
      <c r="J66" s="1" t="s">
        <v>18</v>
      </c>
      <c r="K66" s="1" t="s">
        <v>26</v>
      </c>
      <c r="L66" s="1"/>
      <c r="M66" s="1"/>
      <c r="N66" s="1"/>
      <c r="O66" s="1"/>
      <c r="P66" s="1"/>
      <c r="Q66" s="1"/>
      <c r="R66" s="1"/>
    </row>
    <row r="67" spans="1:18" ht="28.5" customHeight="1" thickBot="1" x14ac:dyDescent="0.3">
      <c r="A67" s="3" t="s">
        <v>200</v>
      </c>
      <c r="B67" s="1" t="s">
        <v>21</v>
      </c>
      <c r="C67" s="1" t="s">
        <v>22</v>
      </c>
      <c r="D67" s="1" t="s">
        <v>23</v>
      </c>
      <c r="E67" s="1" t="s">
        <v>15</v>
      </c>
      <c r="F67" s="1" t="s">
        <v>157</v>
      </c>
      <c r="G67" s="1" t="s">
        <v>17</v>
      </c>
      <c r="H67" s="1" t="s">
        <v>18</v>
      </c>
      <c r="I67" s="1" t="s">
        <v>25</v>
      </c>
      <c r="J67" s="1" t="s">
        <v>25</v>
      </c>
      <c r="K67" s="1" t="s">
        <v>61</v>
      </c>
      <c r="L67" s="1"/>
      <c r="M67" s="1"/>
      <c r="N67" s="1"/>
      <c r="O67" s="1"/>
      <c r="P67" s="1"/>
      <c r="Q67" s="1"/>
      <c r="R67" s="1"/>
    </row>
    <row r="68" spans="1:18" ht="28.5" customHeight="1" thickBot="1" x14ac:dyDescent="0.3">
      <c r="A68" s="3" t="s">
        <v>201</v>
      </c>
      <c r="B68" s="1" t="s">
        <v>21</v>
      </c>
      <c r="C68" s="1" t="s">
        <v>22</v>
      </c>
      <c r="D68" s="1" t="s">
        <v>23</v>
      </c>
      <c r="E68" s="1" t="s">
        <v>15</v>
      </c>
      <c r="F68" s="1" t="s">
        <v>61</v>
      </c>
      <c r="G68" s="1" t="s">
        <v>17</v>
      </c>
      <c r="H68" s="1" t="s">
        <v>18</v>
      </c>
      <c r="I68" s="1" t="s">
        <v>25</v>
      </c>
      <c r="J68" s="1" t="s">
        <v>18</v>
      </c>
      <c r="K68" s="1" t="s">
        <v>61</v>
      </c>
      <c r="L68" s="1"/>
      <c r="M68" s="1"/>
      <c r="N68" s="1"/>
      <c r="O68" s="1"/>
      <c r="P68" s="1"/>
      <c r="Q68" s="1"/>
      <c r="R68" s="1"/>
    </row>
    <row r="69" spans="1:18" ht="28.5" customHeight="1" thickBot="1" x14ac:dyDescent="0.3">
      <c r="A69" s="3" t="s">
        <v>202</v>
      </c>
      <c r="B69" s="1" t="s">
        <v>21</v>
      </c>
      <c r="C69" s="1" t="s">
        <v>13</v>
      </c>
      <c r="D69" s="1" t="s">
        <v>23</v>
      </c>
      <c r="E69" s="1" t="s">
        <v>15</v>
      </c>
      <c r="F69" s="1" t="s">
        <v>203</v>
      </c>
      <c r="G69" s="1" t="s">
        <v>35</v>
      </c>
      <c r="H69" s="1" t="s">
        <v>18</v>
      </c>
      <c r="I69" s="1" t="s">
        <v>25</v>
      </c>
      <c r="J69" s="1" t="s">
        <v>25</v>
      </c>
      <c r="K69" s="1" t="s">
        <v>204</v>
      </c>
      <c r="L69" s="1"/>
      <c r="M69" s="1"/>
      <c r="N69" s="1"/>
      <c r="O69" s="1"/>
      <c r="P69" s="1"/>
      <c r="Q69" s="1"/>
      <c r="R69" s="1"/>
    </row>
    <row r="70" spans="1:18" ht="28.5" customHeight="1" thickBot="1" x14ac:dyDescent="0.3">
      <c r="A70" s="3" t="s">
        <v>205</v>
      </c>
      <c r="B70" s="1" t="s">
        <v>106</v>
      </c>
      <c r="C70" s="1" t="s">
        <v>13</v>
      </c>
      <c r="D70" s="1" t="s">
        <v>23</v>
      </c>
      <c r="E70" s="1" t="s">
        <v>15</v>
      </c>
      <c r="F70" s="1" t="s">
        <v>206</v>
      </c>
      <c r="G70" s="1" t="s">
        <v>17</v>
      </c>
      <c r="H70" s="1" t="s">
        <v>18</v>
      </c>
      <c r="I70" s="1" t="s">
        <v>25</v>
      </c>
      <c r="J70" s="1" t="s">
        <v>18</v>
      </c>
      <c r="K70" s="1" t="s">
        <v>66</v>
      </c>
      <c r="L70" s="1"/>
      <c r="M70" s="1"/>
      <c r="N70" s="1"/>
      <c r="O70" s="1"/>
      <c r="P70" s="1"/>
      <c r="Q70" s="1"/>
      <c r="R70" s="1"/>
    </row>
    <row r="71" spans="1:18" ht="28.5" customHeight="1" thickBot="1" x14ac:dyDescent="0.3">
      <c r="A71" s="3" t="s">
        <v>207</v>
      </c>
      <c r="B71" s="1" t="s">
        <v>21</v>
      </c>
      <c r="C71" s="1" t="s">
        <v>22</v>
      </c>
      <c r="D71" s="1" t="s">
        <v>23</v>
      </c>
      <c r="E71" s="1" t="s">
        <v>15</v>
      </c>
      <c r="F71" s="1" t="s">
        <v>208</v>
      </c>
      <c r="G71" s="1" t="s">
        <v>17</v>
      </c>
      <c r="H71" s="1" t="s">
        <v>18</v>
      </c>
      <c r="I71" s="1" t="s">
        <v>18</v>
      </c>
      <c r="J71" s="1" t="s">
        <v>18</v>
      </c>
      <c r="K71" s="1" t="s">
        <v>209</v>
      </c>
      <c r="L71" s="1"/>
      <c r="M71" s="1"/>
      <c r="N71" s="1"/>
      <c r="O71" s="1"/>
      <c r="P71" s="1"/>
      <c r="Q71" s="1"/>
      <c r="R71" s="1"/>
    </row>
    <row r="72" spans="1:18" ht="28.5" customHeight="1" thickBot="1" x14ac:dyDescent="0.3">
      <c r="A72" s="3" t="s">
        <v>210</v>
      </c>
      <c r="B72" s="1" t="s">
        <v>21</v>
      </c>
      <c r="C72" s="1" t="s">
        <v>22</v>
      </c>
      <c r="D72" s="1" t="s">
        <v>23</v>
      </c>
      <c r="E72" s="1" t="s">
        <v>15</v>
      </c>
      <c r="F72" s="1" t="s">
        <v>211</v>
      </c>
      <c r="G72" s="1" t="s">
        <v>17</v>
      </c>
      <c r="H72" s="1" t="s">
        <v>25</v>
      </c>
      <c r="I72" s="1" t="s">
        <v>18</v>
      </c>
      <c r="J72" s="1" t="s">
        <v>18</v>
      </c>
      <c r="K72" s="1" t="s">
        <v>212</v>
      </c>
      <c r="L72" s="1"/>
      <c r="M72" s="1"/>
      <c r="N72" s="1"/>
      <c r="O72" s="1"/>
      <c r="P72" s="1"/>
      <c r="Q72" s="1"/>
      <c r="R72" s="1"/>
    </row>
    <row r="73" spans="1:18" ht="28.5" customHeight="1" thickBot="1" x14ac:dyDescent="0.3">
      <c r="A73" s="3" t="s">
        <v>213</v>
      </c>
      <c r="B73" s="1" t="s">
        <v>106</v>
      </c>
      <c r="C73" s="1" t="s">
        <v>22</v>
      </c>
      <c r="D73" s="1" t="s">
        <v>23</v>
      </c>
      <c r="E73" s="1" t="s">
        <v>15</v>
      </c>
      <c r="F73" s="1" t="s">
        <v>61</v>
      </c>
      <c r="G73" s="1" t="s">
        <v>17</v>
      </c>
      <c r="H73" s="1" t="s">
        <v>18</v>
      </c>
      <c r="I73" s="1" t="s">
        <v>18</v>
      </c>
      <c r="J73" s="1" t="s">
        <v>18</v>
      </c>
      <c r="K73" s="1" t="s">
        <v>61</v>
      </c>
      <c r="L73" s="1"/>
      <c r="M73" s="1"/>
      <c r="N73" s="1"/>
      <c r="O73" s="1"/>
      <c r="P73" s="1"/>
      <c r="Q73" s="1"/>
      <c r="R73" s="1"/>
    </row>
    <row r="74" spans="1:18" ht="28.5" customHeight="1" thickBot="1" x14ac:dyDescent="0.3">
      <c r="A74" s="3" t="s">
        <v>214</v>
      </c>
      <c r="B74" s="1" t="s">
        <v>106</v>
      </c>
      <c r="C74" s="1" t="s">
        <v>13</v>
      </c>
      <c r="D74" s="1" t="s">
        <v>23</v>
      </c>
      <c r="E74" s="1" t="s">
        <v>15</v>
      </c>
      <c r="F74" s="1" t="s">
        <v>54</v>
      </c>
      <c r="G74" s="1" t="s">
        <v>17</v>
      </c>
      <c r="H74" s="1" t="s">
        <v>18</v>
      </c>
      <c r="I74" s="1" t="s">
        <v>18</v>
      </c>
      <c r="J74" s="1" t="s">
        <v>25</v>
      </c>
      <c r="K74" s="1" t="s">
        <v>215</v>
      </c>
      <c r="L74" s="1"/>
      <c r="M74" s="1"/>
      <c r="N74" s="1"/>
      <c r="O74" s="1"/>
      <c r="P74" s="1"/>
      <c r="Q74" s="1"/>
      <c r="R74" s="1"/>
    </row>
    <row r="75" spans="1:18" ht="28.5" customHeight="1" thickBot="1" x14ac:dyDescent="0.3">
      <c r="A75" s="3" t="s">
        <v>216</v>
      </c>
      <c r="B75" s="1" t="s">
        <v>21</v>
      </c>
      <c r="C75" s="1" t="s">
        <v>22</v>
      </c>
      <c r="D75" s="1" t="s">
        <v>23</v>
      </c>
      <c r="E75" s="1" t="s">
        <v>15</v>
      </c>
      <c r="F75" s="1" t="s">
        <v>61</v>
      </c>
      <c r="G75" s="1" t="s">
        <v>51</v>
      </c>
      <c r="H75" s="1" t="s">
        <v>18</v>
      </c>
      <c r="I75" s="1" t="s">
        <v>18</v>
      </c>
      <c r="J75" s="1" t="s">
        <v>25</v>
      </c>
      <c r="K75" s="1" t="s">
        <v>217</v>
      </c>
      <c r="L75" s="1"/>
      <c r="M75" s="1"/>
      <c r="N75" s="1"/>
      <c r="O75" s="1"/>
      <c r="P75" s="1"/>
      <c r="Q75" s="1"/>
      <c r="R75" s="1"/>
    </row>
    <row r="76" spans="1:18" ht="28.5" customHeight="1" thickBot="1" x14ac:dyDescent="0.3">
      <c r="A76" s="3" t="s">
        <v>218</v>
      </c>
      <c r="B76" s="1" t="s">
        <v>21</v>
      </c>
      <c r="C76" s="1" t="s">
        <v>22</v>
      </c>
      <c r="D76" s="1" t="s">
        <v>23</v>
      </c>
      <c r="E76" s="1" t="s">
        <v>15</v>
      </c>
      <c r="F76" s="1" t="s">
        <v>219</v>
      </c>
      <c r="G76" s="1" t="s">
        <v>17</v>
      </c>
      <c r="H76" s="1" t="s">
        <v>25</v>
      </c>
      <c r="I76" s="1" t="s">
        <v>18</v>
      </c>
      <c r="J76" s="1" t="s">
        <v>25</v>
      </c>
      <c r="K76" s="1" t="s">
        <v>220</v>
      </c>
      <c r="L76" s="1"/>
      <c r="M76" s="1"/>
      <c r="N76" s="1"/>
      <c r="O76" s="1"/>
      <c r="P76" s="1"/>
      <c r="Q76" s="1"/>
      <c r="R76" s="1"/>
    </row>
    <row r="77" spans="1:18" ht="28.5" customHeight="1" thickBot="1" x14ac:dyDescent="0.3">
      <c r="A77" s="3" t="s">
        <v>221</v>
      </c>
      <c r="B77" s="1" t="s">
        <v>106</v>
      </c>
      <c r="C77" s="1" t="s">
        <v>13</v>
      </c>
      <c r="D77" s="1" t="s">
        <v>99</v>
      </c>
      <c r="E77" s="1" t="s">
        <v>222</v>
      </c>
      <c r="F77" s="1" t="s">
        <v>223</v>
      </c>
      <c r="G77" s="1" t="s">
        <v>17</v>
      </c>
      <c r="H77" s="1" t="s">
        <v>25</v>
      </c>
      <c r="I77" s="1" t="s">
        <v>18</v>
      </c>
      <c r="J77" s="1" t="s">
        <v>18</v>
      </c>
      <c r="K77" s="1" t="s">
        <v>224</v>
      </c>
      <c r="L77" s="1"/>
      <c r="M77" s="1"/>
      <c r="N77" s="1"/>
      <c r="O77" s="1"/>
      <c r="P77" s="1"/>
      <c r="Q77" s="1"/>
      <c r="R77" s="1"/>
    </row>
    <row r="78" spans="1:18" ht="28.5" customHeight="1" thickBot="1" x14ac:dyDescent="0.3">
      <c r="A78" s="3" t="s">
        <v>225</v>
      </c>
      <c r="B78" s="1" t="s">
        <v>106</v>
      </c>
      <c r="C78" s="1" t="s">
        <v>13</v>
      </c>
      <c r="D78" s="1" t="s">
        <v>23</v>
      </c>
      <c r="E78" s="1" t="s">
        <v>60</v>
      </c>
      <c r="F78" s="1" t="s">
        <v>226</v>
      </c>
      <c r="G78" s="1" t="s">
        <v>35</v>
      </c>
      <c r="H78" s="1" t="s">
        <v>18</v>
      </c>
      <c r="I78" s="1" t="s">
        <v>25</v>
      </c>
      <c r="J78" s="1" t="s">
        <v>25</v>
      </c>
      <c r="K78" s="1" t="s">
        <v>227</v>
      </c>
      <c r="L78" s="1"/>
      <c r="M78" s="1"/>
      <c r="N78" s="1"/>
      <c r="O78" s="1"/>
      <c r="P78" s="1"/>
      <c r="Q78" s="1"/>
      <c r="R78" s="1"/>
    </row>
    <row r="79" spans="1:18" ht="28.5" customHeight="1" thickBot="1" x14ac:dyDescent="0.3">
      <c r="A79" s="3" t="s">
        <v>228</v>
      </c>
      <c r="B79" s="1" t="s">
        <v>21</v>
      </c>
      <c r="C79" s="1" t="s">
        <v>13</v>
      </c>
      <c r="D79" s="1" t="s">
        <v>23</v>
      </c>
      <c r="E79" s="1" t="s">
        <v>29</v>
      </c>
      <c r="F79" s="1" t="s">
        <v>119</v>
      </c>
      <c r="G79" s="1" t="s">
        <v>17</v>
      </c>
      <c r="H79" s="1" t="s">
        <v>18</v>
      </c>
      <c r="I79" s="1" t="s">
        <v>18</v>
      </c>
      <c r="J79" s="1" t="s">
        <v>25</v>
      </c>
      <c r="K79" s="1" t="s">
        <v>229</v>
      </c>
      <c r="L79" s="1"/>
      <c r="M79" s="1"/>
      <c r="N79" s="1"/>
      <c r="O79" s="1"/>
      <c r="P79" s="1"/>
      <c r="Q79" s="1"/>
      <c r="R79" s="1"/>
    </row>
    <row r="80" spans="1:18" ht="28.5" customHeight="1" thickBot="1" x14ac:dyDescent="0.3">
      <c r="A80" s="3" t="s">
        <v>230</v>
      </c>
      <c r="B80" s="1" t="s">
        <v>21</v>
      </c>
      <c r="C80" s="1" t="s">
        <v>13</v>
      </c>
      <c r="D80" s="1" t="s">
        <v>23</v>
      </c>
      <c r="E80" s="1" t="s">
        <v>15</v>
      </c>
      <c r="F80" s="1" t="s">
        <v>54</v>
      </c>
      <c r="G80" s="1" t="s">
        <v>17</v>
      </c>
      <c r="H80" s="1" t="s">
        <v>25</v>
      </c>
      <c r="I80" s="1" t="s">
        <v>25</v>
      </c>
      <c r="J80" s="1" t="s">
        <v>18</v>
      </c>
      <c r="K80" s="1" t="s">
        <v>231</v>
      </c>
      <c r="L80" s="1"/>
      <c r="M80" s="1"/>
      <c r="N80" s="1"/>
      <c r="O80" s="1"/>
      <c r="P80" s="1"/>
      <c r="Q80" s="1"/>
      <c r="R80" s="1"/>
    </row>
    <row r="81" spans="1:18" ht="28.5" customHeight="1" thickBot="1" x14ac:dyDescent="0.3">
      <c r="A81" s="3" t="s">
        <v>232</v>
      </c>
      <c r="B81" s="1" t="s">
        <v>106</v>
      </c>
      <c r="C81" s="1" t="s">
        <v>13</v>
      </c>
      <c r="D81" s="1" t="s">
        <v>23</v>
      </c>
      <c r="E81" s="1" t="s">
        <v>15</v>
      </c>
      <c r="F81" s="1" t="s">
        <v>233</v>
      </c>
      <c r="G81" s="1" t="s">
        <v>17</v>
      </c>
      <c r="H81" s="1" t="s">
        <v>18</v>
      </c>
      <c r="I81" s="1" t="s">
        <v>18</v>
      </c>
      <c r="J81" s="1" t="s">
        <v>18</v>
      </c>
      <c r="K81" s="1" t="s">
        <v>234</v>
      </c>
      <c r="L81" s="1"/>
      <c r="M81" s="1"/>
      <c r="N81" s="1"/>
      <c r="O81" s="1"/>
      <c r="P81" s="1"/>
      <c r="Q81" s="1"/>
      <c r="R81" s="1"/>
    </row>
    <row r="82" spans="1:18" ht="28.5" customHeight="1" thickBot="1" x14ac:dyDescent="0.3">
      <c r="A82" s="3" t="s">
        <v>235</v>
      </c>
      <c r="B82" s="1" t="s">
        <v>106</v>
      </c>
      <c r="C82" s="1" t="s">
        <v>13</v>
      </c>
      <c r="D82" s="1" t="s">
        <v>23</v>
      </c>
      <c r="E82" s="1" t="s">
        <v>15</v>
      </c>
      <c r="F82" s="1" t="s">
        <v>236</v>
      </c>
      <c r="G82" s="1" t="s">
        <v>17</v>
      </c>
      <c r="H82" s="1" t="s">
        <v>18</v>
      </c>
      <c r="I82" s="1" t="s">
        <v>25</v>
      </c>
      <c r="J82" s="1" t="s">
        <v>25</v>
      </c>
      <c r="K82" s="1" t="s">
        <v>237</v>
      </c>
      <c r="L82" s="1"/>
      <c r="M82" s="1"/>
      <c r="N82" s="1"/>
      <c r="O82" s="1"/>
      <c r="P82" s="1"/>
      <c r="Q82" s="1"/>
      <c r="R82" s="1"/>
    </row>
    <row r="83" spans="1:18" ht="28.5" customHeight="1" thickBot="1" x14ac:dyDescent="0.3">
      <c r="A83" s="3" t="s">
        <v>238</v>
      </c>
      <c r="B83" s="1" t="s">
        <v>106</v>
      </c>
      <c r="C83" s="1" t="s">
        <v>13</v>
      </c>
      <c r="D83" s="1" t="s">
        <v>23</v>
      </c>
      <c r="E83" s="1" t="s">
        <v>15</v>
      </c>
      <c r="F83" s="1" t="s">
        <v>94</v>
      </c>
      <c r="G83" s="1" t="s">
        <v>17</v>
      </c>
      <c r="H83" s="1" t="s">
        <v>18</v>
      </c>
      <c r="I83" s="1" t="s">
        <v>18</v>
      </c>
      <c r="J83" s="1" t="s">
        <v>25</v>
      </c>
      <c r="K83" s="1" t="s">
        <v>239</v>
      </c>
      <c r="L83" s="1"/>
      <c r="M83" s="1"/>
      <c r="N83" s="1"/>
      <c r="O83" s="1"/>
      <c r="P83" s="1"/>
      <c r="Q83" s="1"/>
      <c r="R83" s="1"/>
    </row>
    <row r="84" spans="1:18" ht="28.5" customHeight="1" thickBot="1" x14ac:dyDescent="0.3">
      <c r="A84" s="3" t="s">
        <v>240</v>
      </c>
      <c r="B84" s="1" t="s">
        <v>21</v>
      </c>
      <c r="C84" s="1" t="s">
        <v>22</v>
      </c>
      <c r="D84" s="1" t="s">
        <v>23</v>
      </c>
      <c r="E84" s="1" t="s">
        <v>15</v>
      </c>
      <c r="F84" s="1" t="s">
        <v>241</v>
      </c>
      <c r="G84" s="1" t="s">
        <v>17</v>
      </c>
      <c r="H84" s="1" t="s">
        <v>18</v>
      </c>
      <c r="I84" s="1" t="s">
        <v>25</v>
      </c>
      <c r="J84" s="1" t="s">
        <v>18</v>
      </c>
      <c r="K84" s="1" t="s">
        <v>242</v>
      </c>
      <c r="L84" s="1"/>
      <c r="M84" s="1"/>
      <c r="N84" s="1"/>
      <c r="O84" s="1"/>
      <c r="P84" s="1"/>
      <c r="Q84" s="1"/>
      <c r="R84" s="1"/>
    </row>
    <row r="85" spans="1:18" ht="28.5" customHeight="1" thickBot="1" x14ac:dyDescent="0.3">
      <c r="A85" s="3" t="s">
        <v>243</v>
      </c>
      <c r="B85" s="1" t="s">
        <v>106</v>
      </c>
      <c r="C85" s="1" t="s">
        <v>13</v>
      </c>
      <c r="D85" s="1" t="s">
        <v>23</v>
      </c>
      <c r="E85" s="1" t="s">
        <v>15</v>
      </c>
      <c r="F85" s="1" t="s">
        <v>244</v>
      </c>
      <c r="G85" s="1" t="s">
        <v>17</v>
      </c>
      <c r="H85" s="1" t="s">
        <v>18</v>
      </c>
      <c r="I85" s="1" t="s">
        <v>25</v>
      </c>
      <c r="J85" s="1" t="s">
        <v>18</v>
      </c>
      <c r="K85" s="1" t="s">
        <v>245</v>
      </c>
      <c r="L85" s="1"/>
      <c r="M85" s="1"/>
      <c r="N85" s="1"/>
      <c r="O85" s="1"/>
      <c r="P85" s="1"/>
      <c r="Q85" s="1"/>
      <c r="R85" s="1"/>
    </row>
    <row r="86" spans="1:18" ht="28.5" customHeight="1" thickBot="1" x14ac:dyDescent="0.3">
      <c r="A86" s="3" t="s">
        <v>246</v>
      </c>
      <c r="B86" s="1" t="s">
        <v>106</v>
      </c>
      <c r="C86" s="1" t="s">
        <v>13</v>
      </c>
      <c r="D86" s="1" t="s">
        <v>23</v>
      </c>
      <c r="E86" s="1" t="s">
        <v>29</v>
      </c>
      <c r="F86" s="1" t="s">
        <v>154</v>
      </c>
      <c r="G86" s="1" t="s">
        <v>17</v>
      </c>
      <c r="H86" s="1" t="s">
        <v>18</v>
      </c>
      <c r="I86" s="1" t="s">
        <v>18</v>
      </c>
      <c r="J86" s="1" t="s">
        <v>18</v>
      </c>
      <c r="K86" s="1" t="s">
        <v>61</v>
      </c>
      <c r="L86" s="1"/>
      <c r="M86" s="1"/>
      <c r="N86" s="1"/>
      <c r="O86" s="1"/>
      <c r="P86" s="1"/>
      <c r="Q86" s="1"/>
      <c r="R86" s="1"/>
    </row>
    <row r="87" spans="1:18" ht="28.5" customHeight="1" thickBot="1" x14ac:dyDescent="0.3">
      <c r="A87" s="3" t="s">
        <v>247</v>
      </c>
      <c r="B87" s="1" t="s">
        <v>21</v>
      </c>
      <c r="C87" s="1" t="s">
        <v>13</v>
      </c>
      <c r="D87" s="1" t="s">
        <v>23</v>
      </c>
      <c r="E87" s="1" t="s">
        <v>15</v>
      </c>
      <c r="F87" s="1" t="s">
        <v>111</v>
      </c>
      <c r="G87" s="1" t="s">
        <v>17</v>
      </c>
      <c r="H87" s="1" t="s">
        <v>18</v>
      </c>
      <c r="I87" s="1" t="s">
        <v>18</v>
      </c>
      <c r="J87" s="1" t="s">
        <v>25</v>
      </c>
      <c r="K87" s="1" t="s">
        <v>248</v>
      </c>
      <c r="L87" s="1"/>
      <c r="M87" s="1"/>
      <c r="N87" s="1"/>
      <c r="O87" s="1"/>
      <c r="P87" s="1"/>
      <c r="Q87" s="1"/>
      <c r="R87" s="1"/>
    </row>
    <row r="88" spans="1:18" ht="28.5" customHeight="1" thickBot="1" x14ac:dyDescent="0.3">
      <c r="A88" s="3" t="s">
        <v>249</v>
      </c>
      <c r="B88" s="1" t="s">
        <v>21</v>
      </c>
      <c r="C88" s="1" t="s">
        <v>22</v>
      </c>
      <c r="D88" s="1" t="s">
        <v>23</v>
      </c>
      <c r="E88" s="1" t="s">
        <v>15</v>
      </c>
      <c r="F88" s="1" t="s">
        <v>250</v>
      </c>
      <c r="G88" s="1" t="s">
        <v>17</v>
      </c>
      <c r="H88" s="1" t="s">
        <v>25</v>
      </c>
      <c r="I88" s="1" t="s">
        <v>18</v>
      </c>
      <c r="J88" s="1" t="s">
        <v>18</v>
      </c>
      <c r="K88" s="1" t="s">
        <v>251</v>
      </c>
      <c r="L88" s="1"/>
      <c r="M88" s="1"/>
      <c r="N88" s="1"/>
      <c r="O88" s="1"/>
      <c r="P88" s="1"/>
      <c r="Q88" s="1"/>
      <c r="R88" s="1"/>
    </row>
    <row r="89" spans="1:18" ht="28.5" customHeight="1" thickBot="1" x14ac:dyDescent="0.3">
      <c r="A89" s="3" t="s">
        <v>252</v>
      </c>
      <c r="B89" s="1" t="s">
        <v>98</v>
      </c>
      <c r="C89" s="1" t="s">
        <v>13</v>
      </c>
      <c r="D89" s="1" t="s">
        <v>99</v>
      </c>
      <c r="E89" s="1" t="s">
        <v>15</v>
      </c>
      <c r="F89" s="1" t="s">
        <v>253</v>
      </c>
      <c r="G89" s="1" t="s">
        <v>17</v>
      </c>
      <c r="H89" s="1" t="s">
        <v>18</v>
      </c>
      <c r="I89" s="1" t="s">
        <v>18</v>
      </c>
      <c r="J89" s="1" t="s">
        <v>25</v>
      </c>
      <c r="K89" s="1" t="s">
        <v>254</v>
      </c>
      <c r="L89" s="1"/>
      <c r="M89" s="1"/>
      <c r="N89" s="1"/>
      <c r="O89" s="1"/>
      <c r="P89" s="1"/>
      <c r="Q89" s="1"/>
      <c r="R89" s="1"/>
    </row>
    <row r="90" spans="1:18" ht="28.5" customHeight="1" thickBot="1" x14ac:dyDescent="0.3">
      <c r="A90" s="3" t="s">
        <v>255</v>
      </c>
      <c r="B90" s="1" t="s">
        <v>21</v>
      </c>
      <c r="C90" s="1" t="s">
        <v>13</v>
      </c>
      <c r="D90" s="1" t="s">
        <v>23</v>
      </c>
      <c r="E90" s="1" t="s">
        <v>15</v>
      </c>
      <c r="F90" s="1" t="s">
        <v>57</v>
      </c>
      <c r="G90" s="1" t="s">
        <v>17</v>
      </c>
      <c r="H90" s="1" t="s">
        <v>18</v>
      </c>
      <c r="I90" s="1" t="s">
        <v>25</v>
      </c>
      <c r="J90" s="1" t="s">
        <v>18</v>
      </c>
      <c r="K90" s="1" t="s">
        <v>66</v>
      </c>
      <c r="L90" s="1"/>
      <c r="M90" s="1"/>
      <c r="N90" s="1"/>
      <c r="O90" s="1"/>
      <c r="P90" s="1"/>
      <c r="Q90" s="1"/>
      <c r="R90" s="1"/>
    </row>
    <row r="91" spans="1:18" ht="28.5" customHeight="1" thickBot="1" x14ac:dyDescent="0.3">
      <c r="A91" s="3" t="s">
        <v>256</v>
      </c>
      <c r="B91" s="1" t="s">
        <v>21</v>
      </c>
      <c r="C91" s="1" t="s">
        <v>13</v>
      </c>
      <c r="D91" s="1" t="s">
        <v>23</v>
      </c>
      <c r="E91" s="1" t="s">
        <v>15</v>
      </c>
      <c r="F91" s="1" t="s">
        <v>54</v>
      </c>
      <c r="G91" s="1" t="s">
        <v>17</v>
      </c>
      <c r="H91" s="1" t="s">
        <v>18</v>
      </c>
      <c r="I91" s="1" t="s">
        <v>18</v>
      </c>
      <c r="J91" s="1" t="s">
        <v>18</v>
      </c>
      <c r="K91" s="1" t="s">
        <v>257</v>
      </c>
      <c r="L91" s="1"/>
      <c r="M91" s="1"/>
      <c r="N91" s="1"/>
      <c r="O91" s="1"/>
      <c r="P91" s="1"/>
      <c r="Q91" s="1"/>
      <c r="R91" s="1"/>
    </row>
    <row r="92" spans="1:18" ht="28.5" customHeight="1" thickBot="1" x14ac:dyDescent="0.3">
      <c r="A92" s="3" t="s">
        <v>258</v>
      </c>
      <c r="B92" s="1" t="s">
        <v>21</v>
      </c>
      <c r="C92" s="1" t="s">
        <v>13</v>
      </c>
      <c r="D92" s="1" t="s">
        <v>23</v>
      </c>
      <c r="E92" s="1" t="s">
        <v>15</v>
      </c>
      <c r="F92" s="1" t="s">
        <v>114</v>
      </c>
      <c r="G92" s="1" t="s">
        <v>17</v>
      </c>
      <c r="H92" s="1" t="s">
        <v>18</v>
      </c>
      <c r="I92" s="1" t="s">
        <v>18</v>
      </c>
      <c r="J92" s="1" t="s">
        <v>18</v>
      </c>
      <c r="K92" s="1" t="s">
        <v>26</v>
      </c>
      <c r="L92" s="1"/>
      <c r="M92" s="1"/>
      <c r="N92" s="1"/>
      <c r="O92" s="1"/>
      <c r="P92" s="1"/>
      <c r="Q92" s="1"/>
      <c r="R92" s="1"/>
    </row>
    <row r="93" spans="1:18" ht="28.5" customHeight="1" thickBot="1" x14ac:dyDescent="0.3">
      <c r="A93" s="3" t="s">
        <v>259</v>
      </c>
      <c r="B93" s="1" t="s">
        <v>106</v>
      </c>
      <c r="C93" s="1" t="s">
        <v>13</v>
      </c>
      <c r="D93" s="1" t="s">
        <v>23</v>
      </c>
      <c r="E93" s="1" t="s">
        <v>15</v>
      </c>
      <c r="F93" s="1" t="s">
        <v>260</v>
      </c>
      <c r="G93" s="1" t="s">
        <v>17</v>
      </c>
      <c r="H93" s="1" t="s">
        <v>18</v>
      </c>
      <c r="I93" s="1" t="s">
        <v>25</v>
      </c>
      <c r="J93" s="1" t="s">
        <v>25</v>
      </c>
      <c r="K93" s="1" t="s">
        <v>261</v>
      </c>
      <c r="L93" s="1"/>
      <c r="M93" s="1"/>
      <c r="N93" s="1"/>
      <c r="O93" s="1"/>
      <c r="P93" s="1"/>
      <c r="Q93" s="1"/>
      <c r="R93" s="1"/>
    </row>
    <row r="94" spans="1:18" ht="28.5" customHeight="1" thickBot="1" x14ac:dyDescent="0.3">
      <c r="A94" s="3" t="s">
        <v>262</v>
      </c>
      <c r="B94" s="1" t="s">
        <v>106</v>
      </c>
      <c r="C94" s="1" t="s">
        <v>13</v>
      </c>
      <c r="D94" s="1" t="s">
        <v>23</v>
      </c>
      <c r="E94" s="1" t="s">
        <v>15</v>
      </c>
      <c r="F94" s="1" t="s">
        <v>263</v>
      </c>
      <c r="G94" s="1" t="s">
        <v>17</v>
      </c>
      <c r="H94" s="1" t="s">
        <v>18</v>
      </c>
      <c r="I94" s="1" t="s">
        <v>25</v>
      </c>
      <c r="J94" s="1" t="s">
        <v>25</v>
      </c>
      <c r="K94" s="1" t="s">
        <v>264</v>
      </c>
      <c r="L94" s="1"/>
      <c r="M94" s="1"/>
      <c r="N94" s="1"/>
      <c r="O94" s="1"/>
      <c r="P94" s="1"/>
      <c r="Q94" s="1"/>
      <c r="R94" s="1"/>
    </row>
    <row r="95" spans="1:18" ht="28.5" customHeight="1" thickBot="1" x14ac:dyDescent="0.3">
      <c r="A95" s="3" t="s">
        <v>265</v>
      </c>
      <c r="B95" s="1" t="s">
        <v>21</v>
      </c>
      <c r="C95" s="1" t="s">
        <v>13</v>
      </c>
      <c r="D95" s="1" t="s">
        <v>23</v>
      </c>
      <c r="E95" s="1" t="s">
        <v>29</v>
      </c>
      <c r="F95" s="1" t="s">
        <v>266</v>
      </c>
      <c r="G95" s="1" t="s">
        <v>17</v>
      </c>
      <c r="H95" s="1" t="s">
        <v>18</v>
      </c>
      <c r="I95" s="1" t="s">
        <v>18</v>
      </c>
      <c r="J95" s="1" t="s">
        <v>267</v>
      </c>
      <c r="K95" s="1" t="s">
        <v>268</v>
      </c>
      <c r="L95" s="1"/>
      <c r="M95" s="1"/>
      <c r="N95" s="1"/>
      <c r="O95" s="1"/>
      <c r="P95" s="1"/>
      <c r="Q95" s="1"/>
      <c r="R95" s="1"/>
    </row>
    <row r="96" spans="1:18" ht="28.5" customHeight="1" thickBot="1" x14ac:dyDescent="0.3">
      <c r="A96" s="3" t="s">
        <v>269</v>
      </c>
      <c r="B96" s="1" t="s">
        <v>21</v>
      </c>
      <c r="C96" s="1" t="s">
        <v>22</v>
      </c>
      <c r="D96" s="1" t="s">
        <v>23</v>
      </c>
      <c r="E96" s="1" t="s">
        <v>15</v>
      </c>
      <c r="F96" s="1" t="s">
        <v>270</v>
      </c>
      <c r="G96" s="1" t="s">
        <v>17</v>
      </c>
      <c r="H96" s="1" t="s">
        <v>25</v>
      </c>
      <c r="I96" s="1" t="s">
        <v>18</v>
      </c>
      <c r="J96" s="1" t="s">
        <v>18</v>
      </c>
      <c r="K96" s="1" t="s">
        <v>26</v>
      </c>
      <c r="L96" s="1"/>
      <c r="M96" s="1"/>
      <c r="N96" s="1"/>
      <c r="O96" s="1"/>
      <c r="P96" s="1"/>
      <c r="Q96" s="1"/>
      <c r="R96" s="1"/>
    </row>
    <row r="97" spans="1:18" ht="28.5" customHeight="1" thickBot="1" x14ac:dyDescent="0.3">
      <c r="A97" s="3" t="s">
        <v>271</v>
      </c>
      <c r="B97" s="1" t="s">
        <v>21</v>
      </c>
      <c r="C97" s="1" t="s">
        <v>22</v>
      </c>
      <c r="D97" s="1" t="s">
        <v>23</v>
      </c>
      <c r="E97" s="1" t="s">
        <v>15</v>
      </c>
      <c r="F97" s="1" t="s">
        <v>272</v>
      </c>
      <c r="G97" s="1" t="s">
        <v>17</v>
      </c>
      <c r="H97" s="1" t="s">
        <v>25</v>
      </c>
      <c r="I97" s="1" t="s">
        <v>18</v>
      </c>
      <c r="J97" s="1" t="s">
        <v>18</v>
      </c>
      <c r="K97" s="1" t="s">
        <v>273</v>
      </c>
      <c r="L97" s="1"/>
      <c r="M97" s="1"/>
      <c r="N97" s="1"/>
      <c r="O97" s="1"/>
      <c r="P97" s="1"/>
      <c r="Q97" s="1"/>
      <c r="R97" s="1"/>
    </row>
    <row r="98" spans="1:18" ht="28.5" customHeight="1" thickBot="1" x14ac:dyDescent="0.3">
      <c r="A98" s="3" t="s">
        <v>274</v>
      </c>
      <c r="B98" s="1" t="s">
        <v>98</v>
      </c>
      <c r="C98" s="1" t="s">
        <v>13</v>
      </c>
      <c r="D98" s="1" t="s">
        <v>14</v>
      </c>
      <c r="E98" s="1" t="s">
        <v>15</v>
      </c>
      <c r="F98" s="1" t="s">
        <v>275</v>
      </c>
      <c r="G98" s="1" t="s">
        <v>17</v>
      </c>
      <c r="H98" s="1" t="s">
        <v>18</v>
      </c>
      <c r="I98" s="1" t="s">
        <v>18</v>
      </c>
      <c r="J98" s="1" t="s">
        <v>25</v>
      </c>
      <c r="K98" s="1"/>
      <c r="L98" s="1"/>
      <c r="M98" s="1"/>
      <c r="N98" s="1"/>
      <c r="O98" s="1"/>
      <c r="P98" s="1"/>
      <c r="Q98" s="1"/>
      <c r="R98" s="1"/>
    </row>
    <row r="99" spans="1:18" ht="28.5" customHeight="1" thickBot="1" x14ac:dyDescent="0.3">
      <c r="A99" s="3" t="s">
        <v>276</v>
      </c>
      <c r="B99" s="1" t="s">
        <v>106</v>
      </c>
      <c r="C99" s="1" t="s">
        <v>13</v>
      </c>
      <c r="D99" s="1" t="s">
        <v>23</v>
      </c>
      <c r="E99" s="1" t="s">
        <v>15</v>
      </c>
      <c r="F99" s="1" t="s">
        <v>277</v>
      </c>
      <c r="G99" s="1" t="s">
        <v>35</v>
      </c>
      <c r="H99" s="1" t="s">
        <v>18</v>
      </c>
      <c r="I99" s="1" t="s">
        <v>25</v>
      </c>
      <c r="J99" s="1" t="s">
        <v>18</v>
      </c>
      <c r="K99" s="1" t="s">
        <v>278</v>
      </c>
      <c r="L99" s="1"/>
      <c r="M99" s="1"/>
      <c r="N99" s="1"/>
      <c r="O99" s="1"/>
      <c r="P99" s="1"/>
      <c r="Q99" s="1"/>
      <c r="R99" s="1"/>
    </row>
    <row r="100" spans="1:18" ht="28.5" customHeight="1" thickBot="1" x14ac:dyDescent="0.3">
      <c r="A100" s="3" t="s">
        <v>279</v>
      </c>
      <c r="B100" s="1" t="s">
        <v>106</v>
      </c>
      <c r="C100" s="1" t="s">
        <v>13</v>
      </c>
      <c r="D100" s="1" t="s">
        <v>23</v>
      </c>
      <c r="E100" s="1" t="s">
        <v>15</v>
      </c>
      <c r="F100" s="1" t="s">
        <v>114</v>
      </c>
      <c r="G100" s="1" t="s">
        <v>17</v>
      </c>
      <c r="H100" s="1" t="s">
        <v>18</v>
      </c>
      <c r="I100" s="1" t="s">
        <v>18</v>
      </c>
      <c r="J100" s="1" t="s">
        <v>18</v>
      </c>
      <c r="K100" s="1" t="s">
        <v>226</v>
      </c>
      <c r="L100" s="1"/>
      <c r="M100" s="1"/>
      <c r="N100" s="1"/>
      <c r="O100" s="1"/>
      <c r="P100" s="1"/>
      <c r="Q100" s="1"/>
      <c r="R100" s="1"/>
    </row>
    <row r="101" spans="1:18" ht="28.5" customHeight="1" thickBot="1" x14ac:dyDescent="0.3">
      <c r="A101" s="3" t="s">
        <v>280</v>
      </c>
      <c r="B101" s="1" t="s">
        <v>21</v>
      </c>
      <c r="C101" s="1" t="s">
        <v>13</v>
      </c>
      <c r="D101" s="1" t="s">
        <v>23</v>
      </c>
      <c r="E101" s="1" t="s">
        <v>15</v>
      </c>
      <c r="F101" s="1" t="s">
        <v>281</v>
      </c>
      <c r="G101" s="1" t="s">
        <v>17</v>
      </c>
      <c r="H101" s="1" t="s">
        <v>18</v>
      </c>
      <c r="I101" s="1" t="s">
        <v>25</v>
      </c>
      <c r="J101" s="1" t="s">
        <v>18</v>
      </c>
      <c r="K101" s="1" t="s">
        <v>282</v>
      </c>
      <c r="L101" s="1"/>
      <c r="M101" s="1"/>
      <c r="N101" s="1"/>
      <c r="O101" s="1"/>
      <c r="P101" s="1"/>
      <c r="Q101" s="1"/>
      <c r="R101" s="1"/>
    </row>
    <row r="102" spans="1:18" ht="28.5" customHeight="1" thickBot="1" x14ac:dyDescent="0.3">
      <c r="A102" s="3" t="s">
        <v>283</v>
      </c>
      <c r="B102" s="1" t="s">
        <v>21</v>
      </c>
      <c r="C102" s="1" t="s">
        <v>13</v>
      </c>
      <c r="D102" s="1" t="s">
        <v>23</v>
      </c>
      <c r="E102" s="1" t="s">
        <v>15</v>
      </c>
      <c r="F102" s="1" t="s">
        <v>284</v>
      </c>
      <c r="G102" s="1" t="s">
        <v>17</v>
      </c>
      <c r="H102" s="1" t="s">
        <v>25</v>
      </c>
      <c r="I102" s="1" t="s">
        <v>18</v>
      </c>
      <c r="J102" s="1" t="s">
        <v>25</v>
      </c>
      <c r="K102" s="1" t="s">
        <v>285</v>
      </c>
      <c r="L102" s="1"/>
      <c r="M102" s="1"/>
      <c r="N102" s="1"/>
      <c r="O102" s="1"/>
      <c r="P102" s="1"/>
      <c r="Q102" s="1"/>
      <c r="R102" s="1"/>
    </row>
    <row r="103" spans="1:18" ht="28.5" customHeight="1" thickBot="1" x14ac:dyDescent="0.3">
      <c r="A103" s="3" t="s">
        <v>286</v>
      </c>
      <c r="B103" s="1" t="s">
        <v>98</v>
      </c>
      <c r="C103" s="1" t="s">
        <v>13</v>
      </c>
      <c r="D103" s="1" t="s">
        <v>14</v>
      </c>
      <c r="E103" s="1" t="s">
        <v>15</v>
      </c>
      <c r="F103" s="1" t="s">
        <v>287</v>
      </c>
      <c r="G103" s="1" t="s">
        <v>17</v>
      </c>
      <c r="H103" s="1" t="s">
        <v>18</v>
      </c>
      <c r="I103" s="1" t="s">
        <v>25</v>
      </c>
      <c r="J103" s="1" t="s">
        <v>18</v>
      </c>
      <c r="K103" s="1" t="s">
        <v>66</v>
      </c>
      <c r="L103" s="1"/>
      <c r="M103" s="1"/>
      <c r="N103" s="1"/>
      <c r="O103" s="1"/>
      <c r="P103" s="1"/>
      <c r="Q103" s="1"/>
      <c r="R103" s="1"/>
    </row>
    <row r="104" spans="1:18" ht="28.5" customHeight="1" thickBot="1" x14ac:dyDescent="0.3">
      <c r="A104" s="3" t="s">
        <v>288</v>
      </c>
      <c r="B104" s="1" t="s">
        <v>106</v>
      </c>
      <c r="C104" s="1" t="s">
        <v>22</v>
      </c>
      <c r="D104" s="1" t="s">
        <v>23</v>
      </c>
      <c r="E104" s="1" t="s">
        <v>15</v>
      </c>
      <c r="F104" s="1" t="s">
        <v>54</v>
      </c>
      <c r="G104" s="1" t="s">
        <v>17</v>
      </c>
      <c r="H104" s="1" t="s">
        <v>18</v>
      </c>
      <c r="I104" s="1" t="s">
        <v>18</v>
      </c>
      <c r="J104" s="1" t="s">
        <v>25</v>
      </c>
      <c r="K104" s="1" t="s">
        <v>289</v>
      </c>
      <c r="L104" s="1"/>
      <c r="M104" s="1"/>
      <c r="N104" s="1"/>
      <c r="O104" s="1"/>
      <c r="P104" s="1"/>
      <c r="Q104" s="1"/>
      <c r="R104" s="1"/>
    </row>
    <row r="105" spans="1:18" ht="28.5" customHeight="1" thickBot="1" x14ac:dyDescent="0.3">
      <c r="A105" s="3" t="s">
        <v>290</v>
      </c>
      <c r="B105" s="1" t="s">
        <v>106</v>
      </c>
      <c r="C105" s="1" t="s">
        <v>13</v>
      </c>
      <c r="D105" s="1" t="s">
        <v>23</v>
      </c>
      <c r="E105" s="1" t="s">
        <v>15</v>
      </c>
      <c r="F105" s="1" t="s">
        <v>211</v>
      </c>
      <c r="G105" s="1" t="s">
        <v>51</v>
      </c>
      <c r="H105" s="1" t="s">
        <v>25</v>
      </c>
      <c r="I105" s="1" t="s">
        <v>25</v>
      </c>
      <c r="J105" s="1" t="s">
        <v>25</v>
      </c>
      <c r="K105" s="1" t="s">
        <v>291</v>
      </c>
      <c r="L105" s="1"/>
      <c r="M105" s="1"/>
      <c r="N105" s="1"/>
      <c r="O105" s="1"/>
      <c r="P105" s="1"/>
      <c r="Q105" s="1"/>
      <c r="R105" s="1"/>
    </row>
    <row r="106" spans="1:18" ht="28.5" customHeight="1" thickBot="1" x14ac:dyDescent="0.3">
      <c r="A106" s="3" t="s">
        <v>292</v>
      </c>
      <c r="B106" s="1" t="s">
        <v>21</v>
      </c>
      <c r="C106" s="1" t="s">
        <v>13</v>
      </c>
      <c r="D106" s="1" t="s">
        <v>23</v>
      </c>
      <c r="E106" s="1" t="s">
        <v>29</v>
      </c>
      <c r="F106" s="1" t="s">
        <v>57</v>
      </c>
      <c r="G106" s="1" t="s">
        <v>51</v>
      </c>
      <c r="H106" s="1" t="s">
        <v>18</v>
      </c>
      <c r="I106" s="1" t="s">
        <v>18</v>
      </c>
      <c r="J106" s="1" t="s">
        <v>25</v>
      </c>
      <c r="K106" s="1" t="s">
        <v>293</v>
      </c>
      <c r="L106" s="1"/>
      <c r="M106" s="1"/>
      <c r="N106" s="1"/>
      <c r="O106" s="1"/>
      <c r="P106" s="1"/>
      <c r="Q106" s="1"/>
      <c r="R106" s="1"/>
    </row>
    <row r="107" spans="1:18" ht="28.5" customHeight="1" thickBot="1" x14ac:dyDescent="0.3">
      <c r="A107" s="3" t="s">
        <v>294</v>
      </c>
      <c r="B107" s="1" t="s">
        <v>21</v>
      </c>
      <c r="C107" s="1" t="s">
        <v>22</v>
      </c>
      <c r="D107" s="1" t="s">
        <v>23</v>
      </c>
      <c r="E107" s="1" t="s">
        <v>15</v>
      </c>
      <c r="F107" s="1" t="s">
        <v>295</v>
      </c>
      <c r="G107" s="1" t="s">
        <v>17</v>
      </c>
      <c r="H107" s="1" t="s">
        <v>18</v>
      </c>
      <c r="I107" s="1" t="s">
        <v>18</v>
      </c>
      <c r="J107" s="1" t="s">
        <v>18</v>
      </c>
      <c r="K107" s="1" t="s">
        <v>296</v>
      </c>
      <c r="L107" s="1"/>
      <c r="M107" s="1"/>
      <c r="N107" s="1"/>
      <c r="O107" s="1"/>
      <c r="P107" s="1"/>
      <c r="Q107" s="1"/>
      <c r="R107" s="1"/>
    </row>
    <row r="108" spans="1:18" ht="28.5" customHeight="1" thickBot="1" x14ac:dyDescent="0.3">
      <c r="A108" s="3" t="s">
        <v>297</v>
      </c>
      <c r="B108" s="1" t="s">
        <v>21</v>
      </c>
      <c r="C108" s="1" t="s">
        <v>22</v>
      </c>
      <c r="D108" s="1" t="s">
        <v>23</v>
      </c>
      <c r="E108" s="1" t="s">
        <v>15</v>
      </c>
      <c r="F108" s="1" t="s">
        <v>157</v>
      </c>
      <c r="G108" s="1" t="s">
        <v>17</v>
      </c>
      <c r="H108" s="1" t="s">
        <v>18</v>
      </c>
      <c r="I108" s="1" t="s">
        <v>25</v>
      </c>
      <c r="J108" s="1" t="s">
        <v>18</v>
      </c>
      <c r="K108" s="1" t="s">
        <v>298</v>
      </c>
      <c r="L108" s="1"/>
      <c r="M108" s="1"/>
      <c r="N108" s="1"/>
      <c r="O108" s="1"/>
      <c r="P108" s="1"/>
      <c r="Q108" s="1"/>
      <c r="R108" s="1"/>
    </row>
    <row r="109" spans="1:18" ht="28.5" customHeight="1" thickBot="1" x14ac:dyDescent="0.3">
      <c r="A109" s="3" t="s">
        <v>299</v>
      </c>
      <c r="B109" s="1" t="s">
        <v>106</v>
      </c>
      <c r="C109" s="1" t="s">
        <v>13</v>
      </c>
      <c r="D109" s="1" t="s">
        <v>23</v>
      </c>
      <c r="E109" s="1" t="s">
        <v>15</v>
      </c>
      <c r="F109" s="1" t="s">
        <v>300</v>
      </c>
      <c r="G109" s="1" t="s">
        <v>51</v>
      </c>
      <c r="H109" s="1" t="s">
        <v>18</v>
      </c>
      <c r="I109" s="1" t="s">
        <v>18</v>
      </c>
      <c r="J109" s="1" t="s">
        <v>301</v>
      </c>
      <c r="K109" s="1" t="s">
        <v>302</v>
      </c>
      <c r="L109" s="1"/>
      <c r="M109" s="1"/>
      <c r="N109" s="1"/>
      <c r="O109" s="1"/>
      <c r="P109" s="1"/>
      <c r="Q109" s="1"/>
      <c r="R109" s="1"/>
    </row>
    <row r="110" spans="1:18" ht="28.5" customHeight="1" thickBot="1" x14ac:dyDescent="0.3">
      <c r="A110" s="3" t="s">
        <v>303</v>
      </c>
      <c r="B110" s="1" t="s">
        <v>21</v>
      </c>
      <c r="C110" s="1" t="s">
        <v>13</v>
      </c>
      <c r="D110" s="1" t="s">
        <v>23</v>
      </c>
      <c r="E110" s="1" t="s">
        <v>15</v>
      </c>
      <c r="F110" s="1" t="s">
        <v>94</v>
      </c>
      <c r="G110" s="1" t="s">
        <v>17</v>
      </c>
      <c r="H110" s="1" t="s">
        <v>18</v>
      </c>
      <c r="I110" s="1" t="s">
        <v>18</v>
      </c>
      <c r="J110" s="1" t="s">
        <v>18</v>
      </c>
      <c r="K110" s="1" t="s">
        <v>94</v>
      </c>
      <c r="L110" s="1"/>
      <c r="M110" s="1"/>
      <c r="N110" s="1"/>
      <c r="O110" s="1"/>
      <c r="P110" s="1"/>
      <c r="Q110" s="1"/>
      <c r="R110" s="1"/>
    </row>
    <row r="111" spans="1:18" ht="28.5" customHeight="1" thickBot="1" x14ac:dyDescent="0.3">
      <c r="A111" s="3" t="s">
        <v>304</v>
      </c>
      <c r="B111" s="1" t="s">
        <v>21</v>
      </c>
      <c r="C111" s="1" t="s">
        <v>22</v>
      </c>
      <c r="D111" s="1" t="s">
        <v>23</v>
      </c>
      <c r="E111" s="1" t="s">
        <v>29</v>
      </c>
      <c r="F111" s="1" t="s">
        <v>189</v>
      </c>
      <c r="G111" s="1" t="s">
        <v>17</v>
      </c>
      <c r="H111" s="1" t="s">
        <v>18</v>
      </c>
      <c r="I111" s="1" t="s">
        <v>18</v>
      </c>
      <c r="J111" s="1" t="s">
        <v>18</v>
      </c>
      <c r="K111" s="1" t="s">
        <v>305</v>
      </c>
      <c r="L111" s="1"/>
      <c r="M111" s="1"/>
      <c r="N111" s="1"/>
      <c r="O111" s="1"/>
      <c r="P111" s="1"/>
      <c r="Q111" s="1"/>
      <c r="R111" s="1"/>
    </row>
    <row r="112" spans="1:18" ht="28.5" customHeight="1" thickBot="1" x14ac:dyDescent="0.3">
      <c r="A112" s="3" t="s">
        <v>306</v>
      </c>
      <c r="B112" s="1" t="s">
        <v>106</v>
      </c>
      <c r="C112" s="1" t="s">
        <v>13</v>
      </c>
      <c r="D112" s="1" t="s">
        <v>23</v>
      </c>
      <c r="E112" s="1" t="s">
        <v>15</v>
      </c>
      <c r="F112" s="1" t="s">
        <v>54</v>
      </c>
      <c r="G112" s="1" t="s">
        <v>17</v>
      </c>
      <c r="H112" s="1" t="s">
        <v>18</v>
      </c>
      <c r="I112" s="1" t="s">
        <v>18</v>
      </c>
      <c r="J112" s="1" t="s">
        <v>18</v>
      </c>
      <c r="K112" s="1" t="s">
        <v>94</v>
      </c>
      <c r="L112" s="1"/>
      <c r="M112" s="1"/>
      <c r="N112" s="1"/>
      <c r="O112" s="1"/>
      <c r="P112" s="1"/>
      <c r="Q112" s="1"/>
      <c r="R112" s="1"/>
    </row>
    <row r="113" spans="1:18" ht="28.5" customHeight="1" thickBot="1" x14ac:dyDescent="0.3">
      <c r="A113" s="3" t="s">
        <v>307</v>
      </c>
      <c r="B113" s="1" t="s">
        <v>98</v>
      </c>
      <c r="C113" s="1" t="s">
        <v>13</v>
      </c>
      <c r="D113" s="1" t="s">
        <v>184</v>
      </c>
      <c r="E113" s="1" t="s">
        <v>15</v>
      </c>
      <c r="F113" s="1" t="s">
        <v>308</v>
      </c>
      <c r="G113" s="1" t="s">
        <v>17</v>
      </c>
      <c r="H113" s="1" t="s">
        <v>18</v>
      </c>
      <c r="I113" s="1" t="s">
        <v>25</v>
      </c>
      <c r="J113" s="1" t="s">
        <v>18</v>
      </c>
      <c r="K113" s="1" t="s">
        <v>309</v>
      </c>
      <c r="L113" s="1"/>
      <c r="M113" s="1"/>
      <c r="N113" s="1"/>
      <c r="O113" s="1"/>
      <c r="P113" s="1"/>
      <c r="Q113" s="1"/>
      <c r="R113" s="1"/>
    </row>
    <row r="114" spans="1:18" ht="28.5" customHeight="1" thickBot="1" x14ac:dyDescent="0.3">
      <c r="A114" s="3" t="s">
        <v>310</v>
      </c>
      <c r="B114" s="1" t="s">
        <v>106</v>
      </c>
      <c r="C114" s="1" t="s">
        <v>13</v>
      </c>
      <c r="D114" s="1" t="s">
        <v>23</v>
      </c>
      <c r="E114" s="1" t="s">
        <v>15</v>
      </c>
      <c r="F114" s="1" t="s">
        <v>111</v>
      </c>
      <c r="G114" s="1" t="s">
        <v>17</v>
      </c>
      <c r="H114" s="1" t="s">
        <v>25</v>
      </c>
      <c r="I114" s="1" t="s">
        <v>25</v>
      </c>
      <c r="J114" s="1" t="s">
        <v>18</v>
      </c>
      <c r="K114" s="1" t="s">
        <v>66</v>
      </c>
      <c r="L114" s="1"/>
      <c r="M114" s="1"/>
      <c r="N114" s="1"/>
      <c r="O114" s="1"/>
      <c r="P114" s="1"/>
      <c r="Q114" s="1"/>
      <c r="R114" s="1"/>
    </row>
    <row r="115" spans="1:18" ht="28.5" customHeight="1" thickBot="1" x14ac:dyDescent="0.3">
      <c r="A115" s="3" t="s">
        <v>311</v>
      </c>
      <c r="B115" s="1" t="s">
        <v>106</v>
      </c>
      <c r="C115" s="1" t="s">
        <v>22</v>
      </c>
      <c r="D115" s="1" t="s">
        <v>23</v>
      </c>
      <c r="E115" s="1" t="s">
        <v>15</v>
      </c>
      <c r="F115" s="1" t="s">
        <v>94</v>
      </c>
      <c r="G115" s="1" t="s">
        <v>51</v>
      </c>
      <c r="H115" s="1" t="s">
        <v>25</v>
      </c>
      <c r="I115" s="1" t="s">
        <v>18</v>
      </c>
      <c r="J115" s="1" t="s">
        <v>18</v>
      </c>
      <c r="K115" s="1" t="s">
        <v>94</v>
      </c>
      <c r="L115" s="1"/>
      <c r="M115" s="1"/>
      <c r="N115" s="1"/>
      <c r="O115" s="1"/>
      <c r="P115" s="1"/>
      <c r="Q115" s="1"/>
      <c r="R115" s="1"/>
    </row>
    <row r="116" spans="1:18" ht="28.5" customHeight="1" thickBot="1" x14ac:dyDescent="0.3">
      <c r="A116" s="3" t="s">
        <v>312</v>
      </c>
      <c r="B116" s="1" t="s">
        <v>21</v>
      </c>
      <c r="C116" s="1" t="s">
        <v>13</v>
      </c>
      <c r="D116" s="1" t="s">
        <v>23</v>
      </c>
      <c r="E116" s="1" t="s">
        <v>15</v>
      </c>
      <c r="F116" s="1" t="s">
        <v>313</v>
      </c>
      <c r="G116" s="1" t="s">
        <v>17</v>
      </c>
      <c r="H116" s="1" t="s">
        <v>25</v>
      </c>
      <c r="I116" s="1" t="s">
        <v>18</v>
      </c>
      <c r="J116" s="1" t="s">
        <v>25</v>
      </c>
      <c r="K116" s="1" t="s">
        <v>66</v>
      </c>
      <c r="L116" s="1"/>
      <c r="M116" s="1"/>
      <c r="N116" s="1"/>
      <c r="O116" s="1"/>
      <c r="P116" s="1"/>
      <c r="Q116" s="1"/>
      <c r="R116" s="1"/>
    </row>
    <row r="117" spans="1:18" ht="28.5" customHeight="1" thickBot="1" x14ac:dyDescent="0.3">
      <c r="A117" s="3" t="s">
        <v>314</v>
      </c>
      <c r="B117" s="1" t="s">
        <v>21</v>
      </c>
      <c r="C117" s="1" t="s">
        <v>13</v>
      </c>
      <c r="D117" s="1" t="s">
        <v>23</v>
      </c>
      <c r="E117" s="1" t="s">
        <v>15</v>
      </c>
      <c r="F117" s="1" t="s">
        <v>315</v>
      </c>
      <c r="G117" s="1" t="s">
        <v>17</v>
      </c>
      <c r="H117" s="1" t="s">
        <v>316</v>
      </c>
      <c r="I117" s="1" t="s">
        <v>317</v>
      </c>
      <c r="J117" s="1" t="s">
        <v>18</v>
      </c>
      <c r="K117" s="1" t="s">
        <v>318</v>
      </c>
      <c r="L117" s="1"/>
      <c r="M117" s="1"/>
      <c r="N117" s="1"/>
      <c r="O117" s="1"/>
      <c r="P117" s="1"/>
      <c r="Q117" s="1"/>
      <c r="R117" s="1"/>
    </row>
    <row r="118" spans="1:18" ht="28.5" customHeight="1" thickBot="1" x14ac:dyDescent="0.3">
      <c r="A118" s="3" t="s">
        <v>319</v>
      </c>
      <c r="B118" s="1" t="s">
        <v>106</v>
      </c>
      <c r="C118" s="1" t="s">
        <v>13</v>
      </c>
      <c r="D118" s="1" t="s">
        <v>23</v>
      </c>
      <c r="E118" s="1" t="s">
        <v>15</v>
      </c>
      <c r="F118" s="1" t="s">
        <v>54</v>
      </c>
      <c r="G118" s="1" t="s">
        <v>17</v>
      </c>
      <c r="H118" s="1" t="s">
        <v>18</v>
      </c>
      <c r="I118" s="1" t="s">
        <v>18</v>
      </c>
      <c r="J118" s="1" t="s">
        <v>25</v>
      </c>
      <c r="K118" s="1" t="s">
        <v>320</v>
      </c>
      <c r="L118" s="1"/>
      <c r="M118" s="1"/>
      <c r="N118" s="1"/>
      <c r="O118" s="1"/>
      <c r="P118" s="1"/>
      <c r="Q118" s="1"/>
      <c r="R118" s="1"/>
    </row>
    <row r="119" spans="1:18" ht="28.5" customHeight="1" thickBot="1" x14ac:dyDescent="0.3">
      <c r="A119" s="3" t="s">
        <v>321</v>
      </c>
      <c r="B119" s="1" t="s">
        <v>21</v>
      </c>
      <c r="C119" s="1" t="s">
        <v>13</v>
      </c>
      <c r="D119" s="1" t="s">
        <v>23</v>
      </c>
      <c r="E119" s="1" t="s">
        <v>15</v>
      </c>
      <c r="F119" s="1" t="s">
        <v>233</v>
      </c>
      <c r="G119" s="1" t="s">
        <v>51</v>
      </c>
      <c r="H119" s="1" t="s">
        <v>18</v>
      </c>
      <c r="I119" s="1" t="s">
        <v>25</v>
      </c>
      <c r="J119" s="1" t="s">
        <v>18</v>
      </c>
      <c r="K119" s="1" t="s">
        <v>322</v>
      </c>
      <c r="L119" s="1"/>
      <c r="M119" s="1"/>
      <c r="N119" s="1"/>
      <c r="O119" s="1"/>
      <c r="P119" s="1"/>
      <c r="Q119" s="1"/>
      <c r="R119" s="1"/>
    </row>
    <row r="120" spans="1:18" ht="28.5" customHeight="1" thickBot="1" x14ac:dyDescent="0.3">
      <c r="A120" s="3" t="s">
        <v>323</v>
      </c>
      <c r="B120" s="1" t="s">
        <v>21</v>
      </c>
      <c r="C120" s="1" t="s">
        <v>22</v>
      </c>
      <c r="D120" s="1" t="s">
        <v>23</v>
      </c>
      <c r="E120" s="1" t="s">
        <v>15</v>
      </c>
      <c r="F120" s="1" t="s">
        <v>324</v>
      </c>
      <c r="G120" s="1" t="s">
        <v>17</v>
      </c>
      <c r="H120" s="1" t="s">
        <v>18</v>
      </c>
      <c r="I120" s="1" t="s">
        <v>18</v>
      </c>
      <c r="J120" s="1" t="s">
        <v>18</v>
      </c>
      <c r="K120" s="1" t="s">
        <v>325</v>
      </c>
      <c r="L120" s="1"/>
      <c r="M120" s="1"/>
      <c r="N120" s="1"/>
      <c r="O120" s="1"/>
      <c r="P120" s="1"/>
      <c r="Q120" s="1"/>
      <c r="R120" s="1"/>
    </row>
    <row r="121" spans="1:18" ht="28.5" customHeight="1" thickBot="1" x14ac:dyDescent="0.3">
      <c r="A121" s="3" t="s">
        <v>326</v>
      </c>
      <c r="B121" s="1" t="s">
        <v>21</v>
      </c>
      <c r="C121" s="1" t="s">
        <v>22</v>
      </c>
      <c r="D121" s="1" t="s">
        <v>23</v>
      </c>
      <c r="E121" s="1" t="s">
        <v>29</v>
      </c>
      <c r="F121" s="1" t="s">
        <v>154</v>
      </c>
      <c r="G121" s="1" t="s">
        <v>17</v>
      </c>
      <c r="H121" s="1" t="s">
        <v>25</v>
      </c>
      <c r="I121" s="1" t="s">
        <v>18</v>
      </c>
      <c r="J121" s="1" t="s">
        <v>25</v>
      </c>
      <c r="K121" s="1" t="s">
        <v>327</v>
      </c>
      <c r="L121" s="1"/>
      <c r="M121" s="1"/>
      <c r="N121" s="1"/>
      <c r="O121" s="1"/>
      <c r="P121" s="1"/>
      <c r="Q121" s="1"/>
      <c r="R121" s="1"/>
    </row>
    <row r="122" spans="1:18" ht="28.5" customHeight="1" thickBot="1" x14ac:dyDescent="0.3">
      <c r="A122" s="3" t="s">
        <v>328</v>
      </c>
      <c r="B122" s="1" t="s">
        <v>21</v>
      </c>
      <c r="C122" s="1" t="s">
        <v>13</v>
      </c>
      <c r="D122" s="1" t="s">
        <v>23</v>
      </c>
      <c r="E122" s="1" t="s">
        <v>15</v>
      </c>
      <c r="F122" s="1" t="s">
        <v>277</v>
      </c>
      <c r="G122" s="1" t="s">
        <v>17</v>
      </c>
      <c r="H122" s="1" t="s">
        <v>18</v>
      </c>
      <c r="I122" s="1" t="s">
        <v>18</v>
      </c>
      <c r="J122" s="1" t="s">
        <v>18</v>
      </c>
      <c r="K122" s="1" t="s">
        <v>329</v>
      </c>
      <c r="L122" s="1"/>
      <c r="M122" s="1"/>
      <c r="N122" s="1"/>
      <c r="O122" s="1"/>
      <c r="P122" s="1"/>
      <c r="Q122" s="1"/>
      <c r="R122" s="1"/>
    </row>
    <row r="123" spans="1:18" ht="28.5" customHeight="1" thickBot="1" x14ac:dyDescent="0.3">
      <c r="A123" s="3" t="s">
        <v>330</v>
      </c>
      <c r="B123" s="1" t="s">
        <v>21</v>
      </c>
      <c r="C123" s="1" t="s">
        <v>22</v>
      </c>
      <c r="D123" s="1" t="s">
        <v>23</v>
      </c>
      <c r="E123" s="1" t="s">
        <v>15</v>
      </c>
      <c r="F123" s="1" t="s">
        <v>157</v>
      </c>
      <c r="G123" s="1" t="s">
        <v>17</v>
      </c>
      <c r="H123" s="1" t="s">
        <v>25</v>
      </c>
      <c r="I123" s="1" t="s">
        <v>25</v>
      </c>
      <c r="J123" s="1" t="s">
        <v>25</v>
      </c>
      <c r="K123" s="1" t="s">
        <v>331</v>
      </c>
      <c r="L123" s="1"/>
      <c r="M123" s="1"/>
      <c r="N123" s="1"/>
      <c r="O123" s="1"/>
      <c r="P123" s="1"/>
      <c r="Q123" s="1"/>
      <c r="R123" s="1"/>
    </row>
    <row r="124" spans="1:18" ht="28.5" customHeight="1" thickBot="1" x14ac:dyDescent="0.3">
      <c r="A124" s="3" t="s">
        <v>332</v>
      </c>
      <c r="B124" s="1" t="s">
        <v>21</v>
      </c>
      <c r="C124" s="1" t="s">
        <v>22</v>
      </c>
      <c r="D124" s="1" t="s">
        <v>23</v>
      </c>
      <c r="E124" s="1" t="s">
        <v>15</v>
      </c>
      <c r="F124" s="1" t="s">
        <v>211</v>
      </c>
      <c r="G124" s="1" t="s">
        <v>17</v>
      </c>
      <c r="H124" s="1" t="s">
        <v>25</v>
      </c>
      <c r="I124" s="1" t="s">
        <v>18</v>
      </c>
      <c r="J124" s="1" t="s">
        <v>18</v>
      </c>
      <c r="K124" s="1" t="s">
        <v>333</v>
      </c>
      <c r="L124" s="1"/>
      <c r="M124" s="1"/>
      <c r="N124" s="1"/>
      <c r="O124" s="1"/>
      <c r="P124" s="1"/>
      <c r="Q124" s="1"/>
      <c r="R124" s="1"/>
    </row>
    <row r="125" spans="1:18" ht="28.5" customHeight="1" thickBot="1" x14ac:dyDescent="0.3">
      <c r="A125" s="3" t="s">
        <v>334</v>
      </c>
      <c r="B125" s="1" t="s">
        <v>106</v>
      </c>
      <c r="C125" s="1" t="s">
        <v>13</v>
      </c>
      <c r="D125" s="1" t="s">
        <v>23</v>
      </c>
      <c r="E125" s="1" t="s">
        <v>15</v>
      </c>
      <c r="F125" s="1" t="s">
        <v>335</v>
      </c>
      <c r="G125" s="1" t="s">
        <v>17</v>
      </c>
      <c r="H125" s="1" t="s">
        <v>18</v>
      </c>
      <c r="I125" s="1" t="s">
        <v>18</v>
      </c>
      <c r="J125" s="1" t="s">
        <v>18</v>
      </c>
      <c r="K125" s="1" t="s">
        <v>336</v>
      </c>
      <c r="L125" s="1"/>
      <c r="M125" s="1"/>
      <c r="N125" s="1"/>
      <c r="O125" s="1"/>
      <c r="P125" s="1"/>
      <c r="Q125" s="1"/>
      <c r="R125" s="1"/>
    </row>
    <row r="126" spans="1:18" ht="28.5" customHeight="1" thickBot="1" x14ac:dyDescent="0.3">
      <c r="A126" s="3" t="s">
        <v>337</v>
      </c>
      <c r="B126" s="1" t="s">
        <v>106</v>
      </c>
      <c r="C126" s="1" t="s">
        <v>13</v>
      </c>
      <c r="D126" s="1" t="s">
        <v>14</v>
      </c>
      <c r="E126" s="1" t="s">
        <v>15</v>
      </c>
      <c r="F126" s="1" t="s">
        <v>338</v>
      </c>
      <c r="G126" s="1" t="s">
        <v>17</v>
      </c>
      <c r="H126" s="1" t="s">
        <v>18</v>
      </c>
      <c r="I126" s="1" t="s">
        <v>18</v>
      </c>
      <c r="J126" s="1" t="s">
        <v>18</v>
      </c>
      <c r="K126" s="1" t="s">
        <v>339</v>
      </c>
      <c r="L126" s="1"/>
      <c r="M126" s="1"/>
      <c r="N126" s="1"/>
      <c r="O126" s="1"/>
      <c r="P126" s="1"/>
      <c r="Q126" s="1"/>
      <c r="R126" s="1"/>
    </row>
    <row r="127" spans="1:18" ht="28.5" customHeight="1" thickBot="1" x14ac:dyDescent="0.3">
      <c r="A127" s="3" t="s">
        <v>340</v>
      </c>
      <c r="B127" s="1" t="s">
        <v>106</v>
      </c>
      <c r="C127" s="1" t="s">
        <v>13</v>
      </c>
      <c r="D127" s="1" t="s">
        <v>23</v>
      </c>
      <c r="E127" s="1" t="s">
        <v>15</v>
      </c>
      <c r="F127" s="1" t="s">
        <v>341</v>
      </c>
      <c r="G127" s="1" t="s">
        <v>51</v>
      </c>
      <c r="H127" s="1" t="s">
        <v>18</v>
      </c>
      <c r="I127" s="1" t="s">
        <v>18</v>
      </c>
      <c r="J127" s="1" t="s">
        <v>18</v>
      </c>
      <c r="K127" s="1" t="s">
        <v>342</v>
      </c>
      <c r="L127" s="1"/>
      <c r="M127" s="1"/>
      <c r="N127" s="1"/>
      <c r="O127" s="1"/>
      <c r="P127" s="1"/>
      <c r="Q127" s="1"/>
      <c r="R127" s="1"/>
    </row>
    <row r="128" spans="1:18" ht="28.5" customHeight="1" thickBot="1" x14ac:dyDescent="0.3">
      <c r="A128" s="3" t="s">
        <v>343</v>
      </c>
      <c r="B128" s="1" t="s">
        <v>21</v>
      </c>
      <c r="C128" s="1" t="s">
        <v>13</v>
      </c>
      <c r="D128" s="1" t="s">
        <v>23</v>
      </c>
      <c r="E128" s="1" t="s">
        <v>15</v>
      </c>
      <c r="F128" s="1" t="s">
        <v>344</v>
      </c>
      <c r="G128" s="1" t="s">
        <v>17</v>
      </c>
      <c r="H128" s="1" t="s">
        <v>18</v>
      </c>
      <c r="I128" s="1" t="s">
        <v>25</v>
      </c>
      <c r="J128" s="1" t="s">
        <v>25</v>
      </c>
      <c r="K128" s="1" t="s">
        <v>344</v>
      </c>
      <c r="L128" s="1"/>
      <c r="M128" s="1"/>
      <c r="N128" s="1"/>
      <c r="O128" s="1"/>
      <c r="P128" s="1"/>
      <c r="Q128" s="1"/>
      <c r="R128" s="1"/>
    </row>
    <row r="129" spans="1:18" ht="28.5" customHeight="1" thickBot="1" x14ac:dyDescent="0.3">
      <c r="A129" s="3" t="s">
        <v>345</v>
      </c>
      <c r="B129" s="1" t="s">
        <v>106</v>
      </c>
      <c r="C129" s="1" t="s">
        <v>13</v>
      </c>
      <c r="D129" s="1" t="s">
        <v>23</v>
      </c>
      <c r="E129" s="1" t="s">
        <v>15</v>
      </c>
      <c r="F129" s="1" t="s">
        <v>346</v>
      </c>
      <c r="G129" s="1" t="s">
        <v>17</v>
      </c>
      <c r="H129" s="1" t="s">
        <v>18</v>
      </c>
      <c r="I129" s="1" t="s">
        <v>25</v>
      </c>
      <c r="J129" s="1" t="s">
        <v>25</v>
      </c>
      <c r="K129" s="1" t="s">
        <v>347</v>
      </c>
      <c r="L129" s="1"/>
      <c r="M129" s="1"/>
      <c r="N129" s="1"/>
      <c r="O129" s="1"/>
      <c r="P129" s="1"/>
      <c r="Q129" s="1"/>
      <c r="R129" s="1"/>
    </row>
    <row r="130" spans="1:18" ht="28.5" customHeight="1" thickBot="1" x14ac:dyDescent="0.3">
      <c r="A130" s="3" t="s">
        <v>348</v>
      </c>
      <c r="B130" s="1" t="s">
        <v>98</v>
      </c>
      <c r="C130" s="1" t="s">
        <v>13</v>
      </c>
      <c r="D130" s="1" t="s">
        <v>99</v>
      </c>
      <c r="E130" s="1" t="s">
        <v>15</v>
      </c>
      <c r="F130" s="1" t="s">
        <v>349</v>
      </c>
      <c r="G130" s="1" t="s">
        <v>17</v>
      </c>
      <c r="H130" s="1" t="s">
        <v>18</v>
      </c>
      <c r="I130" s="1" t="s">
        <v>18</v>
      </c>
      <c r="J130" s="1" t="s">
        <v>18</v>
      </c>
      <c r="K130" s="1" t="s">
        <v>350</v>
      </c>
      <c r="L130" s="1"/>
      <c r="M130" s="1"/>
      <c r="N130" s="1"/>
      <c r="O130" s="1"/>
      <c r="P130" s="1"/>
      <c r="Q130" s="1"/>
      <c r="R130" s="1"/>
    </row>
    <row r="131" spans="1:18" ht="28.5" customHeight="1" thickBot="1" x14ac:dyDescent="0.3">
      <c r="A131" s="3" t="s">
        <v>351</v>
      </c>
      <c r="B131" s="1" t="s">
        <v>21</v>
      </c>
      <c r="C131" s="1" t="s">
        <v>13</v>
      </c>
      <c r="D131" s="1" t="s">
        <v>23</v>
      </c>
      <c r="E131" s="1" t="s">
        <v>15</v>
      </c>
      <c r="F131" s="1" t="s">
        <v>119</v>
      </c>
      <c r="G131" s="1" t="s">
        <v>17</v>
      </c>
      <c r="H131" s="1" t="s">
        <v>18</v>
      </c>
      <c r="I131" s="1" t="s">
        <v>18</v>
      </c>
      <c r="J131" s="1" t="s">
        <v>25</v>
      </c>
      <c r="K131" s="1" t="s">
        <v>66</v>
      </c>
      <c r="L131" s="1"/>
      <c r="M131" s="1"/>
      <c r="N131" s="1"/>
      <c r="O131" s="1"/>
      <c r="P131" s="1"/>
      <c r="Q131" s="1"/>
      <c r="R131" s="1"/>
    </row>
    <row r="132" spans="1:18" ht="28.5" customHeight="1" thickBot="1" x14ac:dyDescent="0.3">
      <c r="A132" s="3" t="s">
        <v>352</v>
      </c>
      <c r="B132" s="1" t="s">
        <v>21</v>
      </c>
      <c r="C132" s="1" t="s">
        <v>13</v>
      </c>
      <c r="D132" s="1" t="s">
        <v>23</v>
      </c>
      <c r="E132" s="1" t="s">
        <v>29</v>
      </c>
      <c r="F132" s="1" t="s">
        <v>157</v>
      </c>
      <c r="G132" s="1" t="s">
        <v>51</v>
      </c>
      <c r="H132" s="1" t="s">
        <v>18</v>
      </c>
      <c r="I132" s="1" t="s">
        <v>25</v>
      </c>
      <c r="J132" s="1" t="s">
        <v>25</v>
      </c>
      <c r="K132" s="1" t="s">
        <v>353</v>
      </c>
      <c r="L132" s="1"/>
      <c r="M132" s="1"/>
      <c r="N132" s="1"/>
      <c r="O132" s="1"/>
      <c r="P132" s="1"/>
      <c r="Q132" s="1"/>
      <c r="R132" s="1"/>
    </row>
    <row r="133" spans="1:18" ht="28.5" customHeight="1" thickBot="1" x14ac:dyDescent="0.3">
      <c r="A133" s="3" t="s">
        <v>354</v>
      </c>
      <c r="B133" s="1" t="s">
        <v>106</v>
      </c>
      <c r="C133" s="1" t="s">
        <v>13</v>
      </c>
      <c r="D133" s="1" t="s">
        <v>23</v>
      </c>
      <c r="E133" s="1" t="s">
        <v>15</v>
      </c>
      <c r="F133" s="1" t="s">
        <v>355</v>
      </c>
      <c r="G133" s="1" t="s">
        <v>17</v>
      </c>
      <c r="H133" s="1" t="s">
        <v>18</v>
      </c>
      <c r="I133" s="1" t="s">
        <v>25</v>
      </c>
      <c r="J133" s="1" t="s">
        <v>25</v>
      </c>
      <c r="K133" s="1" t="s">
        <v>273</v>
      </c>
      <c r="L133" s="1"/>
      <c r="M133" s="1"/>
      <c r="N133" s="1"/>
      <c r="O133" s="1"/>
      <c r="P133" s="1"/>
      <c r="Q133" s="1"/>
      <c r="R133" s="1"/>
    </row>
    <row r="134" spans="1:18" ht="28.5" customHeight="1" thickBot="1" x14ac:dyDescent="0.3">
      <c r="A134" s="3" t="s">
        <v>356</v>
      </c>
      <c r="B134" s="1" t="s">
        <v>98</v>
      </c>
      <c r="C134" s="1" t="s">
        <v>22</v>
      </c>
      <c r="D134" s="1" t="s">
        <v>14</v>
      </c>
      <c r="E134" s="1" t="s">
        <v>15</v>
      </c>
      <c r="F134" s="1" t="s">
        <v>114</v>
      </c>
      <c r="G134" s="1" t="s">
        <v>17</v>
      </c>
      <c r="H134" s="1" t="s">
        <v>18</v>
      </c>
      <c r="I134" s="1" t="s">
        <v>18</v>
      </c>
      <c r="J134" s="1" t="s">
        <v>18</v>
      </c>
      <c r="K134" s="1" t="s">
        <v>94</v>
      </c>
      <c r="L134" s="1"/>
      <c r="M134" s="1"/>
      <c r="N134" s="1"/>
      <c r="O134" s="1"/>
      <c r="P134" s="1"/>
      <c r="Q134" s="1"/>
      <c r="R134" s="1"/>
    </row>
    <row r="135" spans="1:18" ht="28.5" customHeight="1" thickBot="1" x14ac:dyDescent="0.3">
      <c r="A135" s="3" t="s">
        <v>357</v>
      </c>
      <c r="B135" s="1" t="s">
        <v>21</v>
      </c>
      <c r="C135" s="1" t="s">
        <v>22</v>
      </c>
      <c r="D135" s="1" t="s">
        <v>23</v>
      </c>
      <c r="E135" s="1" t="s">
        <v>15</v>
      </c>
      <c r="F135" s="1" t="s">
        <v>54</v>
      </c>
      <c r="G135" s="1" t="s">
        <v>17</v>
      </c>
      <c r="H135" s="1" t="s">
        <v>18</v>
      </c>
      <c r="I135" s="1" t="s">
        <v>18</v>
      </c>
      <c r="J135" s="1" t="s">
        <v>18</v>
      </c>
      <c r="K135" s="1" t="s">
        <v>66</v>
      </c>
      <c r="L135" s="1"/>
      <c r="M135" s="1"/>
      <c r="N135" s="1"/>
      <c r="O135" s="1"/>
      <c r="P135" s="1"/>
      <c r="Q135" s="1"/>
      <c r="R135" s="1"/>
    </row>
    <row r="136" spans="1:18" ht="28.5" customHeight="1" thickBot="1" x14ac:dyDescent="0.3">
      <c r="A136" s="3" t="s">
        <v>358</v>
      </c>
      <c r="B136" s="1" t="s">
        <v>21</v>
      </c>
      <c r="C136" s="1" t="s">
        <v>22</v>
      </c>
      <c r="D136" s="1" t="s">
        <v>23</v>
      </c>
      <c r="E136" s="1" t="s">
        <v>15</v>
      </c>
      <c r="F136" s="1" t="s">
        <v>114</v>
      </c>
      <c r="G136" s="1" t="s">
        <v>17</v>
      </c>
      <c r="H136" s="1" t="s">
        <v>18</v>
      </c>
      <c r="I136" s="1" t="s">
        <v>18</v>
      </c>
      <c r="J136" s="1" t="s">
        <v>25</v>
      </c>
      <c r="K136" s="1" t="s">
        <v>26</v>
      </c>
      <c r="L136" s="1"/>
      <c r="M136" s="1"/>
      <c r="N136" s="1"/>
      <c r="O136" s="1"/>
      <c r="P136" s="1"/>
      <c r="Q136" s="1"/>
      <c r="R136" s="1"/>
    </row>
    <row r="137" spans="1:18" ht="28.5" customHeight="1" thickBot="1" x14ac:dyDescent="0.3">
      <c r="A137" s="3" t="s">
        <v>359</v>
      </c>
      <c r="B137" s="1" t="s">
        <v>106</v>
      </c>
      <c r="C137" s="1" t="s">
        <v>13</v>
      </c>
      <c r="D137" s="1" t="s">
        <v>23</v>
      </c>
      <c r="E137" s="1" t="s">
        <v>29</v>
      </c>
      <c r="F137" s="1" t="s">
        <v>360</v>
      </c>
      <c r="G137" s="1" t="s">
        <v>17</v>
      </c>
      <c r="H137" s="1" t="s">
        <v>25</v>
      </c>
      <c r="I137" s="1" t="s">
        <v>18</v>
      </c>
      <c r="J137" s="1" t="s">
        <v>25</v>
      </c>
      <c r="K137" s="1" t="s">
        <v>361</v>
      </c>
      <c r="L137" s="1"/>
      <c r="M137" s="1"/>
      <c r="N137" s="1"/>
      <c r="O137" s="1"/>
      <c r="P137" s="1"/>
      <c r="Q137" s="1"/>
      <c r="R137" s="1"/>
    </row>
    <row r="138" spans="1:18" ht="28.5" customHeight="1" thickBot="1" x14ac:dyDescent="0.3">
      <c r="A138" s="3" t="s">
        <v>362</v>
      </c>
      <c r="B138" s="1" t="s">
        <v>21</v>
      </c>
      <c r="C138" s="1" t="s">
        <v>22</v>
      </c>
      <c r="D138" s="1" t="s">
        <v>23</v>
      </c>
      <c r="E138" s="1" t="s">
        <v>29</v>
      </c>
      <c r="F138" s="1" t="s">
        <v>363</v>
      </c>
      <c r="G138" s="1" t="s">
        <v>17</v>
      </c>
      <c r="H138" s="1" t="s">
        <v>25</v>
      </c>
      <c r="I138" s="1" t="s">
        <v>18</v>
      </c>
      <c r="J138" s="1" t="s">
        <v>25</v>
      </c>
      <c r="K138" s="1" t="s">
        <v>364</v>
      </c>
      <c r="L138" s="1"/>
      <c r="M138" s="1"/>
      <c r="N138" s="1"/>
      <c r="O138" s="1"/>
      <c r="P138" s="1"/>
      <c r="Q138" s="1"/>
      <c r="R138" s="1"/>
    </row>
    <row r="139" spans="1:18" ht="28.5" customHeight="1" thickBot="1" x14ac:dyDescent="0.3">
      <c r="A139" s="3" t="s">
        <v>365</v>
      </c>
      <c r="B139" s="1" t="s">
        <v>21</v>
      </c>
      <c r="C139" s="1" t="s">
        <v>22</v>
      </c>
      <c r="D139" s="1" t="s">
        <v>23</v>
      </c>
      <c r="E139" s="1" t="s">
        <v>15</v>
      </c>
      <c r="F139" s="1" t="s">
        <v>211</v>
      </c>
      <c r="G139" s="1" t="s">
        <v>17</v>
      </c>
      <c r="H139" s="1" t="s">
        <v>18</v>
      </c>
      <c r="I139" s="1" t="s">
        <v>25</v>
      </c>
      <c r="J139" s="1" t="s">
        <v>25</v>
      </c>
      <c r="K139" s="1" t="s">
        <v>366</v>
      </c>
      <c r="L139" s="1"/>
      <c r="M139" s="1"/>
      <c r="N139" s="1"/>
      <c r="O139" s="1"/>
      <c r="P139" s="1"/>
      <c r="Q139" s="1"/>
      <c r="R139" s="1"/>
    </row>
    <row r="140" spans="1:18" ht="28.5" customHeight="1" thickBot="1" x14ac:dyDescent="0.3">
      <c r="A140" s="3" t="s">
        <v>367</v>
      </c>
      <c r="B140" s="1" t="s">
        <v>21</v>
      </c>
      <c r="C140" s="1" t="s">
        <v>13</v>
      </c>
      <c r="D140" s="1" t="s">
        <v>23</v>
      </c>
      <c r="E140" s="1" t="s">
        <v>15</v>
      </c>
      <c r="F140" s="1" t="s">
        <v>368</v>
      </c>
      <c r="G140" s="1" t="s">
        <v>17</v>
      </c>
      <c r="H140" s="1" t="s">
        <v>18</v>
      </c>
      <c r="I140" s="1" t="s">
        <v>18</v>
      </c>
      <c r="J140" s="1" t="s">
        <v>18</v>
      </c>
      <c r="K140" s="1" t="s">
        <v>369</v>
      </c>
      <c r="L140" s="1"/>
      <c r="M140" s="1"/>
      <c r="N140" s="1"/>
      <c r="O140" s="1"/>
      <c r="P140" s="1"/>
      <c r="Q140" s="1"/>
      <c r="R140" s="1"/>
    </row>
    <row r="141" spans="1:18" ht="28.5" customHeight="1" thickBot="1" x14ac:dyDescent="0.3">
      <c r="A141" s="3" t="s">
        <v>370</v>
      </c>
      <c r="B141" s="1" t="s">
        <v>21</v>
      </c>
      <c r="C141" s="1" t="s">
        <v>22</v>
      </c>
      <c r="D141" s="1" t="s">
        <v>23</v>
      </c>
      <c r="E141" s="1" t="s">
        <v>15</v>
      </c>
      <c r="F141" s="1" t="s">
        <v>371</v>
      </c>
      <c r="G141" s="1" t="s">
        <v>51</v>
      </c>
      <c r="H141" s="1" t="s">
        <v>25</v>
      </c>
      <c r="I141" s="1" t="s">
        <v>25</v>
      </c>
      <c r="J141" s="1" t="s">
        <v>18</v>
      </c>
      <c r="K141" s="1" t="s">
        <v>372</v>
      </c>
      <c r="L141" s="1"/>
      <c r="M141" s="1"/>
      <c r="N141" s="1"/>
      <c r="O141" s="1"/>
      <c r="P141" s="1"/>
      <c r="Q141" s="1"/>
      <c r="R141" s="1"/>
    </row>
    <row r="142" spans="1:18" ht="28.5" customHeight="1" thickBot="1" x14ac:dyDescent="0.3">
      <c r="A142" s="3" t="s">
        <v>373</v>
      </c>
      <c r="B142" s="1" t="s">
        <v>21</v>
      </c>
      <c r="C142" s="1" t="s">
        <v>13</v>
      </c>
      <c r="D142" s="1" t="s">
        <v>23</v>
      </c>
      <c r="E142" s="1" t="s">
        <v>15</v>
      </c>
      <c r="F142" s="1" t="s">
        <v>54</v>
      </c>
      <c r="G142" s="1" t="s">
        <v>51</v>
      </c>
      <c r="H142" s="1" t="s">
        <v>18</v>
      </c>
      <c r="I142" s="1" t="s">
        <v>18</v>
      </c>
      <c r="J142" s="1" t="s">
        <v>18</v>
      </c>
      <c r="K142" s="1" t="s">
        <v>374</v>
      </c>
      <c r="L142" s="1"/>
      <c r="M142" s="1"/>
      <c r="N142" s="1"/>
      <c r="O142" s="1"/>
      <c r="P142" s="1"/>
      <c r="Q142" s="1"/>
      <c r="R142" s="1"/>
    </row>
    <row r="143" spans="1:18" ht="28.5" customHeight="1" thickBot="1" x14ac:dyDescent="0.3">
      <c r="A143" s="3" t="s">
        <v>375</v>
      </c>
      <c r="B143" s="1" t="s">
        <v>21</v>
      </c>
      <c r="C143" s="1" t="s">
        <v>13</v>
      </c>
      <c r="D143" s="1" t="s">
        <v>23</v>
      </c>
      <c r="E143" s="1" t="s">
        <v>15</v>
      </c>
      <c r="F143" s="1" t="s">
        <v>376</v>
      </c>
      <c r="G143" s="1" t="s">
        <v>17</v>
      </c>
      <c r="H143" s="1" t="s">
        <v>18</v>
      </c>
      <c r="I143" s="1" t="s">
        <v>377</v>
      </c>
      <c r="J143" s="1" t="s">
        <v>25</v>
      </c>
      <c r="K143" s="1" t="s">
        <v>378</v>
      </c>
      <c r="L143" s="1"/>
      <c r="M143" s="1"/>
      <c r="N143" s="1"/>
      <c r="O143" s="1"/>
      <c r="P143" s="1"/>
      <c r="Q143" s="1"/>
      <c r="R143" s="1"/>
    </row>
    <row r="144" spans="1:18" ht="28.5" customHeight="1" thickBot="1" x14ac:dyDescent="0.3">
      <c r="A144" s="3" t="s">
        <v>379</v>
      </c>
      <c r="B144" s="1" t="s">
        <v>98</v>
      </c>
      <c r="C144" s="1" t="s">
        <v>13</v>
      </c>
      <c r="D144" s="1" t="s">
        <v>14</v>
      </c>
      <c r="E144" s="1" t="s">
        <v>15</v>
      </c>
      <c r="F144" s="1" t="s">
        <v>380</v>
      </c>
      <c r="G144" s="1" t="s">
        <v>17</v>
      </c>
      <c r="H144" s="1" t="s">
        <v>18</v>
      </c>
      <c r="I144" s="1" t="s">
        <v>18</v>
      </c>
      <c r="J144" s="1" t="s">
        <v>18</v>
      </c>
      <c r="K144" s="1" t="s">
        <v>381</v>
      </c>
      <c r="L144" s="1"/>
      <c r="M144" s="1"/>
      <c r="N144" s="1"/>
      <c r="O144" s="1"/>
      <c r="P144" s="1"/>
      <c r="Q144" s="1"/>
      <c r="R144" s="1"/>
    </row>
    <row r="145" spans="1:18" ht="28.5" customHeight="1" thickBot="1" x14ac:dyDescent="0.3">
      <c r="A145" s="3" t="s">
        <v>382</v>
      </c>
      <c r="B145" s="1" t="s">
        <v>21</v>
      </c>
      <c r="C145" s="1" t="s">
        <v>13</v>
      </c>
      <c r="D145" s="1" t="s">
        <v>23</v>
      </c>
      <c r="E145" s="1" t="s">
        <v>15</v>
      </c>
      <c r="F145" s="1" t="s">
        <v>138</v>
      </c>
      <c r="G145" s="1" t="s">
        <v>17</v>
      </c>
      <c r="H145" s="1" t="s">
        <v>18</v>
      </c>
      <c r="I145" s="1" t="s">
        <v>25</v>
      </c>
      <c r="J145" s="1" t="s">
        <v>383</v>
      </c>
      <c r="K145" s="1" t="s">
        <v>384</v>
      </c>
      <c r="L145" s="1"/>
      <c r="M145" s="1"/>
      <c r="N145" s="1"/>
      <c r="O145" s="1"/>
      <c r="P145" s="1"/>
      <c r="Q145" s="1"/>
      <c r="R145" s="1"/>
    </row>
    <row r="146" spans="1:18" ht="28.5" customHeight="1" thickBot="1" x14ac:dyDescent="0.3">
      <c r="A146" s="3" t="s">
        <v>385</v>
      </c>
      <c r="B146" s="1" t="s">
        <v>21</v>
      </c>
      <c r="C146" s="1" t="s">
        <v>13</v>
      </c>
      <c r="D146" s="1" t="s">
        <v>23</v>
      </c>
      <c r="E146" s="1" t="s">
        <v>15</v>
      </c>
      <c r="F146" s="1" t="s">
        <v>386</v>
      </c>
      <c r="G146" s="1" t="s">
        <v>17</v>
      </c>
      <c r="H146" s="1" t="s">
        <v>18</v>
      </c>
      <c r="I146" s="1" t="s">
        <v>25</v>
      </c>
      <c r="J146" s="1" t="s">
        <v>25</v>
      </c>
      <c r="K146" s="1" t="s">
        <v>387</v>
      </c>
      <c r="L146" s="1"/>
      <c r="M146" s="1"/>
      <c r="N146" s="1"/>
      <c r="O146" s="1"/>
      <c r="P146" s="1"/>
      <c r="Q146" s="1"/>
      <c r="R146" s="1"/>
    </row>
    <row r="147" spans="1:18" ht="28.5" customHeight="1" thickBot="1" x14ac:dyDescent="0.3">
      <c r="A147" s="3" t="s">
        <v>388</v>
      </c>
      <c r="B147" s="1" t="s">
        <v>21</v>
      </c>
      <c r="C147" s="1" t="s">
        <v>13</v>
      </c>
      <c r="D147" s="1" t="s">
        <v>184</v>
      </c>
      <c r="E147" s="1" t="s">
        <v>29</v>
      </c>
      <c r="F147" s="1" t="s">
        <v>368</v>
      </c>
      <c r="G147" s="1" t="s">
        <v>51</v>
      </c>
      <c r="H147" s="1" t="s">
        <v>18</v>
      </c>
      <c r="I147" s="1" t="s">
        <v>18</v>
      </c>
      <c r="J147" s="1" t="s">
        <v>25</v>
      </c>
      <c r="K147" s="1" t="s">
        <v>389</v>
      </c>
      <c r="L147" s="1"/>
      <c r="M147" s="1"/>
      <c r="N147" s="1"/>
      <c r="O147" s="1"/>
      <c r="P147" s="1"/>
      <c r="Q147" s="1"/>
      <c r="R147" s="1"/>
    </row>
    <row r="148" spans="1:18" ht="28.5" customHeight="1" thickBot="1" x14ac:dyDescent="0.3">
      <c r="A148" s="3" t="s">
        <v>390</v>
      </c>
      <c r="B148" s="1" t="s">
        <v>21</v>
      </c>
      <c r="C148" s="1" t="s">
        <v>13</v>
      </c>
      <c r="D148" s="1" t="s">
        <v>23</v>
      </c>
      <c r="E148" s="1" t="s">
        <v>15</v>
      </c>
      <c r="F148" s="1" t="s">
        <v>66</v>
      </c>
      <c r="G148" s="1" t="s">
        <v>17</v>
      </c>
      <c r="H148" s="1" t="s">
        <v>18</v>
      </c>
      <c r="I148" s="1" t="s">
        <v>18</v>
      </c>
      <c r="J148" s="1" t="s">
        <v>18</v>
      </c>
      <c r="K148" s="1" t="s">
        <v>391</v>
      </c>
      <c r="L148" s="1"/>
      <c r="M148" s="1"/>
      <c r="N148" s="1"/>
      <c r="O148" s="1"/>
      <c r="P148" s="1"/>
      <c r="Q148" s="1"/>
      <c r="R148" s="1"/>
    </row>
    <row r="149" spans="1:18" ht="28.5" customHeight="1" thickBot="1" x14ac:dyDescent="0.3">
      <c r="A149" s="3" t="s">
        <v>392</v>
      </c>
      <c r="B149" s="1" t="s">
        <v>21</v>
      </c>
      <c r="C149" s="1" t="s">
        <v>13</v>
      </c>
      <c r="D149" s="1" t="s">
        <v>184</v>
      </c>
      <c r="E149" s="1" t="s">
        <v>60</v>
      </c>
      <c r="F149" s="1" t="s">
        <v>393</v>
      </c>
      <c r="G149" s="1" t="s">
        <v>17</v>
      </c>
      <c r="H149" s="1" t="s">
        <v>18</v>
      </c>
      <c r="I149" s="1" t="s">
        <v>18</v>
      </c>
      <c r="J149" s="1" t="s">
        <v>25</v>
      </c>
      <c r="K149" s="1" t="s">
        <v>394</v>
      </c>
      <c r="L149" s="1"/>
      <c r="M149" s="1"/>
      <c r="N149" s="1"/>
      <c r="O149" s="1"/>
      <c r="P149" s="1"/>
      <c r="Q149" s="1"/>
      <c r="R149" s="1"/>
    </row>
    <row r="150" spans="1:18" ht="28.5" customHeight="1" thickBot="1" x14ac:dyDescent="0.3">
      <c r="A150" s="3" t="s">
        <v>395</v>
      </c>
      <c r="B150" s="1" t="s">
        <v>21</v>
      </c>
      <c r="C150" s="1" t="s">
        <v>22</v>
      </c>
      <c r="D150" s="1" t="s">
        <v>23</v>
      </c>
      <c r="E150" s="1" t="s">
        <v>15</v>
      </c>
      <c r="F150" s="1" t="s">
        <v>396</v>
      </c>
      <c r="G150" s="1" t="s">
        <v>17</v>
      </c>
      <c r="H150" s="1" t="s">
        <v>18</v>
      </c>
      <c r="I150" s="1" t="s">
        <v>18</v>
      </c>
      <c r="J150" s="1" t="s">
        <v>18</v>
      </c>
      <c r="K150" s="1" t="s">
        <v>397</v>
      </c>
      <c r="L150" s="1"/>
      <c r="M150" s="1"/>
      <c r="N150" s="1"/>
      <c r="O150" s="1"/>
      <c r="P150" s="1"/>
      <c r="Q150" s="1"/>
      <c r="R150" s="1"/>
    </row>
    <row r="151" spans="1:18" ht="28.5" customHeight="1" thickBot="1" x14ac:dyDescent="0.3">
      <c r="A151" s="3" t="s">
        <v>398</v>
      </c>
      <c r="B151" s="1" t="s">
        <v>21</v>
      </c>
      <c r="C151" s="1" t="s">
        <v>22</v>
      </c>
      <c r="D151" s="1" t="s">
        <v>23</v>
      </c>
      <c r="E151" s="1" t="s">
        <v>15</v>
      </c>
      <c r="F151" s="1" t="s">
        <v>122</v>
      </c>
      <c r="G151" s="1" t="s">
        <v>17</v>
      </c>
      <c r="H151" s="1" t="s">
        <v>18</v>
      </c>
      <c r="I151" s="1" t="s">
        <v>25</v>
      </c>
      <c r="J151" s="1" t="s">
        <v>18</v>
      </c>
      <c r="K151" s="1" t="s">
        <v>94</v>
      </c>
      <c r="L151" s="1"/>
      <c r="M151" s="1"/>
      <c r="N151" s="1"/>
      <c r="O151" s="1"/>
      <c r="P151" s="1"/>
      <c r="Q151" s="1"/>
      <c r="R151" s="1"/>
    </row>
    <row r="152" spans="1:18" ht="28.5" customHeight="1" thickBot="1" x14ac:dyDescent="0.3">
      <c r="A152" s="3" t="s">
        <v>399</v>
      </c>
      <c r="B152" s="1" t="s">
        <v>12</v>
      </c>
      <c r="C152" s="1" t="s">
        <v>13</v>
      </c>
      <c r="D152" s="1" t="s">
        <v>23</v>
      </c>
      <c r="E152" s="1" t="s">
        <v>15</v>
      </c>
      <c r="F152" s="1" t="s">
        <v>400</v>
      </c>
      <c r="G152" s="1" t="s">
        <v>51</v>
      </c>
      <c r="H152" s="1" t="s">
        <v>18</v>
      </c>
      <c r="I152" s="1" t="s">
        <v>25</v>
      </c>
      <c r="J152" s="1" t="s">
        <v>18</v>
      </c>
      <c r="K152" s="1" t="s">
        <v>401</v>
      </c>
      <c r="L152" s="1"/>
      <c r="M152" s="1"/>
      <c r="N152" s="1"/>
      <c r="O152" s="1"/>
      <c r="P152" s="1"/>
      <c r="Q152" s="1"/>
      <c r="R152" s="1"/>
    </row>
    <row r="153" spans="1:18" ht="28.5" customHeight="1" thickBot="1" x14ac:dyDescent="0.3">
      <c r="A153" s="3" t="s">
        <v>402</v>
      </c>
      <c r="B153" s="1" t="s">
        <v>106</v>
      </c>
      <c r="C153" s="1" t="s">
        <v>13</v>
      </c>
      <c r="D153" s="1" t="s">
        <v>23</v>
      </c>
      <c r="E153" s="1" t="s">
        <v>15</v>
      </c>
      <c r="F153" s="1" t="s">
        <v>57</v>
      </c>
      <c r="G153" s="1" t="s">
        <v>51</v>
      </c>
      <c r="H153" s="1" t="s">
        <v>18</v>
      </c>
      <c r="I153" s="1" t="s">
        <v>18</v>
      </c>
      <c r="J153" s="1" t="s">
        <v>18</v>
      </c>
      <c r="K153" s="1" t="s">
        <v>61</v>
      </c>
      <c r="L153" s="1"/>
      <c r="M153" s="1"/>
      <c r="N153" s="1"/>
      <c r="O153" s="1"/>
      <c r="P153" s="1"/>
      <c r="Q153" s="1"/>
      <c r="R153" s="1"/>
    </row>
    <row r="154" spans="1:18" ht="28.5" customHeight="1" thickBot="1" x14ac:dyDescent="0.3">
      <c r="A154" s="3" t="s">
        <v>403</v>
      </c>
      <c r="B154" s="1" t="s">
        <v>106</v>
      </c>
      <c r="C154" s="1" t="s">
        <v>13</v>
      </c>
      <c r="D154" s="1" t="s">
        <v>23</v>
      </c>
      <c r="E154" s="1" t="s">
        <v>15</v>
      </c>
      <c r="F154" s="1" t="s">
        <v>404</v>
      </c>
      <c r="G154" s="1" t="s">
        <v>51</v>
      </c>
      <c r="H154" s="1" t="s">
        <v>25</v>
      </c>
      <c r="I154" s="1" t="s">
        <v>18</v>
      </c>
      <c r="J154" s="1" t="s">
        <v>25</v>
      </c>
      <c r="K154" s="1" t="s">
        <v>405</v>
      </c>
      <c r="L154" s="1"/>
      <c r="M154" s="1"/>
      <c r="N154" s="1"/>
      <c r="O154" s="1"/>
      <c r="P154" s="1"/>
      <c r="Q154" s="1"/>
      <c r="R154" s="1"/>
    </row>
    <row r="155" spans="1:18" ht="28.5" customHeight="1" thickBot="1" x14ac:dyDescent="0.3">
      <c r="A155" s="3" t="s">
        <v>406</v>
      </c>
      <c r="B155" s="1" t="s">
        <v>21</v>
      </c>
      <c r="C155" s="1" t="s">
        <v>22</v>
      </c>
      <c r="D155" s="1" t="s">
        <v>23</v>
      </c>
      <c r="E155" s="1" t="s">
        <v>15</v>
      </c>
      <c r="F155" s="1" t="s">
        <v>407</v>
      </c>
      <c r="G155" s="1" t="s">
        <v>17</v>
      </c>
      <c r="H155" s="1" t="s">
        <v>25</v>
      </c>
      <c r="I155" s="1" t="s">
        <v>18</v>
      </c>
      <c r="J155" s="1" t="s">
        <v>25</v>
      </c>
      <c r="K155" s="1" t="s">
        <v>408</v>
      </c>
      <c r="L155" s="1"/>
      <c r="M155" s="1"/>
      <c r="N155" s="1"/>
      <c r="O155" s="1"/>
      <c r="P155" s="1"/>
      <c r="Q155" s="1"/>
      <c r="R155" s="1"/>
    </row>
    <row r="156" spans="1:18" ht="28.5" customHeight="1" thickBot="1" x14ac:dyDescent="0.3">
      <c r="A156" s="3" t="s">
        <v>409</v>
      </c>
      <c r="B156" s="1" t="s">
        <v>106</v>
      </c>
      <c r="C156" s="1" t="s">
        <v>13</v>
      </c>
      <c r="D156" s="1" t="s">
        <v>23</v>
      </c>
      <c r="E156" s="1" t="s">
        <v>15</v>
      </c>
      <c r="F156" s="1" t="s">
        <v>54</v>
      </c>
      <c r="G156" s="1" t="s">
        <v>17</v>
      </c>
      <c r="H156" s="1" t="s">
        <v>18</v>
      </c>
      <c r="I156" s="1" t="s">
        <v>18</v>
      </c>
      <c r="J156" s="1" t="s">
        <v>25</v>
      </c>
      <c r="K156" s="1" t="s">
        <v>410</v>
      </c>
      <c r="L156" s="1"/>
      <c r="M156" s="1"/>
      <c r="N156" s="1"/>
      <c r="O156" s="1"/>
      <c r="P156" s="1"/>
      <c r="Q156" s="1"/>
      <c r="R156" s="1"/>
    </row>
    <row r="157" spans="1:18" ht="28.5" customHeight="1" thickBot="1" x14ac:dyDescent="0.3">
      <c r="A157" s="3" t="s">
        <v>411</v>
      </c>
      <c r="B157" s="1" t="s">
        <v>21</v>
      </c>
      <c r="C157" s="1" t="s">
        <v>22</v>
      </c>
      <c r="D157" s="1" t="s">
        <v>23</v>
      </c>
      <c r="E157" s="1" t="s">
        <v>15</v>
      </c>
      <c r="F157" s="1" t="s">
        <v>412</v>
      </c>
      <c r="G157" s="1" t="s">
        <v>17</v>
      </c>
      <c r="H157" s="1" t="s">
        <v>25</v>
      </c>
      <c r="I157" s="1" t="s">
        <v>25</v>
      </c>
      <c r="J157" s="1" t="s">
        <v>25</v>
      </c>
      <c r="K157" s="1" t="s">
        <v>413</v>
      </c>
      <c r="L157" s="1"/>
      <c r="M157" s="1"/>
      <c r="N157" s="1"/>
      <c r="O157" s="1"/>
      <c r="P157" s="1"/>
      <c r="Q157" s="1"/>
      <c r="R157" s="1"/>
    </row>
    <row r="158" spans="1:18" ht="28.5" customHeight="1" thickBot="1" x14ac:dyDescent="0.3">
      <c r="A158" s="3" t="s">
        <v>414</v>
      </c>
      <c r="B158" s="1" t="s">
        <v>106</v>
      </c>
      <c r="C158" s="1" t="s">
        <v>22</v>
      </c>
      <c r="D158" s="1" t="s">
        <v>23</v>
      </c>
      <c r="E158" s="1" t="s">
        <v>29</v>
      </c>
      <c r="F158" s="1" t="s">
        <v>415</v>
      </c>
      <c r="G158" s="1" t="s">
        <v>17</v>
      </c>
      <c r="H158" s="1" t="s">
        <v>18</v>
      </c>
      <c r="I158" s="1" t="s">
        <v>25</v>
      </c>
      <c r="J158" s="1" t="s">
        <v>25</v>
      </c>
      <c r="K158" s="1" t="s">
        <v>416</v>
      </c>
      <c r="L158" s="1"/>
      <c r="M158" s="1"/>
      <c r="N158" s="1"/>
      <c r="O158" s="1"/>
      <c r="P158" s="1"/>
      <c r="Q158" s="1"/>
      <c r="R158" s="1"/>
    </row>
    <row r="159" spans="1:18" ht="28.5" customHeight="1" thickBot="1" x14ac:dyDescent="0.3">
      <c r="A159" s="3" t="s">
        <v>417</v>
      </c>
      <c r="B159" s="1" t="s">
        <v>21</v>
      </c>
      <c r="C159" s="1" t="s">
        <v>13</v>
      </c>
      <c r="D159" s="1" t="s">
        <v>23</v>
      </c>
      <c r="E159" s="1" t="s">
        <v>15</v>
      </c>
      <c r="F159" s="1" t="s">
        <v>241</v>
      </c>
      <c r="G159" s="1" t="s">
        <v>17</v>
      </c>
      <c r="H159" s="1" t="s">
        <v>18</v>
      </c>
      <c r="I159" s="1" t="s">
        <v>25</v>
      </c>
      <c r="J159" s="1" t="s">
        <v>25</v>
      </c>
      <c r="K159" s="1" t="s">
        <v>418</v>
      </c>
      <c r="L159" s="1"/>
      <c r="M159" s="1"/>
      <c r="N159" s="1"/>
      <c r="O159" s="1"/>
      <c r="P159" s="1"/>
      <c r="Q159" s="1"/>
      <c r="R159" s="1"/>
    </row>
    <row r="160" spans="1:18" ht="28.5" customHeight="1" thickBot="1" x14ac:dyDescent="0.3">
      <c r="A160" s="3" t="s">
        <v>419</v>
      </c>
      <c r="B160" s="1" t="s">
        <v>106</v>
      </c>
      <c r="C160" s="1" t="s">
        <v>13</v>
      </c>
      <c r="D160" s="1" t="s">
        <v>23</v>
      </c>
      <c r="E160" s="1" t="s">
        <v>15</v>
      </c>
      <c r="F160" s="1" t="s">
        <v>420</v>
      </c>
      <c r="G160" s="1" t="s">
        <v>51</v>
      </c>
      <c r="H160" s="1" t="s">
        <v>18</v>
      </c>
      <c r="I160" s="1" t="s">
        <v>18</v>
      </c>
      <c r="J160" s="1" t="s">
        <v>18</v>
      </c>
      <c r="K160" s="1" t="s">
        <v>421</v>
      </c>
      <c r="L160" s="1"/>
      <c r="M160" s="1"/>
      <c r="N160" s="1"/>
      <c r="O160" s="1"/>
      <c r="P160" s="1"/>
      <c r="Q160" s="1"/>
      <c r="R160" s="1"/>
    </row>
    <row r="161" spans="1:18" ht="28.5" customHeight="1" thickBot="1" x14ac:dyDescent="0.3">
      <c r="A161" s="3" t="s">
        <v>422</v>
      </c>
      <c r="B161" s="1" t="s">
        <v>21</v>
      </c>
      <c r="C161" s="1" t="s">
        <v>13</v>
      </c>
      <c r="D161" s="1" t="s">
        <v>23</v>
      </c>
      <c r="E161" s="1" t="s">
        <v>15</v>
      </c>
      <c r="F161" s="1" t="s">
        <v>61</v>
      </c>
      <c r="G161" s="1" t="s">
        <v>17</v>
      </c>
      <c r="H161" s="1" t="s">
        <v>18</v>
      </c>
      <c r="I161" s="1" t="s">
        <v>18</v>
      </c>
      <c r="J161" s="1" t="s">
        <v>18</v>
      </c>
      <c r="K161" s="1" t="s">
        <v>61</v>
      </c>
      <c r="L161" s="1"/>
      <c r="M161" s="1"/>
      <c r="N161" s="1"/>
      <c r="O161" s="1"/>
      <c r="P161" s="1"/>
      <c r="Q161" s="1"/>
      <c r="R161" s="1"/>
    </row>
    <row r="162" spans="1:18" ht="28.5" customHeight="1" thickBot="1" x14ac:dyDescent="0.3">
      <c r="A162" s="3" t="s">
        <v>423</v>
      </c>
      <c r="B162" s="1" t="s">
        <v>98</v>
      </c>
      <c r="C162" s="1" t="s">
        <v>13</v>
      </c>
      <c r="D162" s="1" t="s">
        <v>14</v>
      </c>
      <c r="E162" s="1" t="s">
        <v>29</v>
      </c>
      <c r="F162" s="1" t="s">
        <v>424</v>
      </c>
      <c r="G162" s="1" t="s">
        <v>17</v>
      </c>
      <c r="H162" s="1" t="s">
        <v>25</v>
      </c>
      <c r="I162" s="1" t="s">
        <v>18</v>
      </c>
      <c r="J162" s="1" t="s">
        <v>18</v>
      </c>
      <c r="K162" s="1" t="s">
        <v>425</v>
      </c>
      <c r="L162" s="1"/>
      <c r="M162" s="1"/>
      <c r="N162" s="1"/>
      <c r="O162" s="1"/>
      <c r="P162" s="1"/>
      <c r="Q162" s="1"/>
      <c r="R162" s="1"/>
    </row>
    <row r="163" spans="1:18" ht="28.5" customHeight="1" thickBot="1" x14ac:dyDescent="0.3">
      <c r="A163" s="3" t="s">
        <v>426</v>
      </c>
      <c r="B163" s="1" t="s">
        <v>21</v>
      </c>
      <c r="C163" s="1" t="s">
        <v>13</v>
      </c>
      <c r="D163" s="1" t="s">
        <v>23</v>
      </c>
      <c r="E163" s="1" t="s">
        <v>15</v>
      </c>
      <c r="F163" s="1" t="s">
        <v>427</v>
      </c>
      <c r="G163" s="1" t="s">
        <v>17</v>
      </c>
      <c r="H163" s="1" t="s">
        <v>18</v>
      </c>
      <c r="I163" s="1" t="s">
        <v>25</v>
      </c>
      <c r="J163" s="1" t="s">
        <v>18</v>
      </c>
      <c r="K163" s="1" t="s">
        <v>428</v>
      </c>
      <c r="L163" s="1"/>
      <c r="M163" s="1"/>
      <c r="N163" s="1"/>
      <c r="O163" s="1"/>
      <c r="P163" s="1"/>
      <c r="Q163" s="1"/>
      <c r="R163" s="1"/>
    </row>
    <row r="164" spans="1:18" ht="28.5" customHeight="1" thickBot="1" x14ac:dyDescent="0.3">
      <c r="A164" s="3" t="s">
        <v>429</v>
      </c>
      <c r="B164" s="1" t="s">
        <v>106</v>
      </c>
      <c r="C164" s="1" t="s">
        <v>13</v>
      </c>
      <c r="D164" s="1" t="s">
        <v>23</v>
      </c>
      <c r="E164" s="1" t="s">
        <v>15</v>
      </c>
      <c r="F164" s="1" t="s">
        <v>430</v>
      </c>
      <c r="G164" s="1" t="s">
        <v>17</v>
      </c>
      <c r="H164" s="1" t="s">
        <v>18</v>
      </c>
      <c r="I164" s="1" t="s">
        <v>25</v>
      </c>
      <c r="J164" s="1" t="s">
        <v>18</v>
      </c>
      <c r="K164" s="1" t="s">
        <v>66</v>
      </c>
      <c r="L164" s="1"/>
      <c r="M164" s="1"/>
      <c r="N164" s="1"/>
      <c r="O164" s="1"/>
      <c r="P164" s="1"/>
      <c r="Q164" s="1"/>
      <c r="R164" s="1"/>
    </row>
    <row r="165" spans="1:18" ht="28.5" customHeight="1" thickBot="1" x14ac:dyDescent="0.3">
      <c r="A165" s="3" t="s">
        <v>431</v>
      </c>
      <c r="B165" s="1" t="s">
        <v>21</v>
      </c>
      <c r="C165" s="1" t="s">
        <v>13</v>
      </c>
      <c r="D165" s="1" t="s">
        <v>23</v>
      </c>
      <c r="E165" s="1" t="s">
        <v>29</v>
      </c>
      <c r="F165" s="1" t="s">
        <v>432</v>
      </c>
      <c r="G165" s="1" t="s">
        <v>17</v>
      </c>
      <c r="H165" s="1" t="s">
        <v>18</v>
      </c>
      <c r="I165" s="1" t="s">
        <v>25</v>
      </c>
      <c r="J165" s="1" t="s">
        <v>18</v>
      </c>
      <c r="K165" s="1" t="s">
        <v>433</v>
      </c>
      <c r="L165" s="1"/>
      <c r="M165" s="1"/>
      <c r="N165" s="1"/>
      <c r="O165" s="1"/>
      <c r="P165" s="1"/>
      <c r="Q165" s="1"/>
      <c r="R165" s="1"/>
    </row>
    <row r="166" spans="1:18" ht="28.5" customHeight="1" thickBot="1" x14ac:dyDescent="0.3">
      <c r="A166" s="3" t="s">
        <v>434</v>
      </c>
      <c r="B166" s="1" t="s">
        <v>98</v>
      </c>
      <c r="C166" s="1" t="s">
        <v>22</v>
      </c>
      <c r="D166" s="1" t="s">
        <v>99</v>
      </c>
      <c r="E166" s="1" t="s">
        <v>15</v>
      </c>
      <c r="F166" s="1" t="s">
        <v>435</v>
      </c>
      <c r="G166" s="1" t="s">
        <v>17</v>
      </c>
      <c r="H166" s="1" t="s">
        <v>18</v>
      </c>
      <c r="I166" s="1" t="s">
        <v>18</v>
      </c>
      <c r="J166" s="1" t="s">
        <v>25</v>
      </c>
      <c r="K166" s="1" t="s">
        <v>436</v>
      </c>
      <c r="L166" s="1"/>
      <c r="M166" s="1"/>
      <c r="N166" s="1"/>
      <c r="O166" s="1"/>
      <c r="P166" s="1"/>
      <c r="Q166" s="1"/>
      <c r="R166" s="1"/>
    </row>
    <row r="167" spans="1:18" ht="28.5" customHeight="1" thickBot="1" x14ac:dyDescent="0.3">
      <c r="A167" s="3" t="s">
        <v>437</v>
      </c>
      <c r="B167" s="1" t="s">
        <v>98</v>
      </c>
      <c r="C167" s="1" t="s">
        <v>13</v>
      </c>
      <c r="D167" s="1" t="s">
        <v>184</v>
      </c>
      <c r="E167" s="1" t="s">
        <v>15</v>
      </c>
      <c r="F167" s="1" t="s">
        <v>438</v>
      </c>
      <c r="G167" s="1" t="s">
        <v>17</v>
      </c>
      <c r="H167" s="1" t="s">
        <v>18</v>
      </c>
      <c r="I167" s="1" t="s">
        <v>25</v>
      </c>
      <c r="J167" s="1" t="s">
        <v>18</v>
      </c>
      <c r="K167" s="1" t="s">
        <v>439</v>
      </c>
      <c r="L167" s="1"/>
      <c r="M167" s="1"/>
      <c r="N167" s="1"/>
      <c r="O167" s="1"/>
      <c r="P167" s="1"/>
      <c r="Q167" s="1"/>
      <c r="R167" s="1"/>
    </row>
    <row r="168" spans="1:18" ht="28.5" customHeight="1" thickBot="1" x14ac:dyDescent="0.3">
      <c r="A168" s="3" t="s">
        <v>440</v>
      </c>
      <c r="B168" s="1" t="s">
        <v>106</v>
      </c>
      <c r="C168" s="1" t="s">
        <v>13</v>
      </c>
      <c r="D168" s="1" t="s">
        <v>14</v>
      </c>
      <c r="E168" s="1" t="s">
        <v>15</v>
      </c>
      <c r="F168" s="1" t="s">
        <v>441</v>
      </c>
      <c r="G168" s="1" t="s">
        <v>17</v>
      </c>
      <c r="H168" s="1" t="s">
        <v>18</v>
      </c>
      <c r="I168" s="1" t="s">
        <v>25</v>
      </c>
      <c r="J168" s="1" t="s">
        <v>18</v>
      </c>
      <c r="K168" s="1" t="s">
        <v>442</v>
      </c>
      <c r="L168" s="1"/>
      <c r="M168" s="1"/>
      <c r="N168" s="1"/>
      <c r="O168" s="1"/>
      <c r="P168" s="1"/>
      <c r="Q168" s="1"/>
      <c r="R168" s="1"/>
    </row>
    <row r="169" spans="1:18" ht="28.5" customHeight="1" thickBot="1" x14ac:dyDescent="0.3">
      <c r="A169" s="3" t="s">
        <v>443</v>
      </c>
      <c r="B169" s="1" t="s">
        <v>12</v>
      </c>
      <c r="C169" s="1" t="s">
        <v>13</v>
      </c>
      <c r="D169" s="1" t="s">
        <v>99</v>
      </c>
      <c r="E169" s="1" t="s">
        <v>15</v>
      </c>
      <c r="F169" s="1" t="s">
        <v>444</v>
      </c>
      <c r="G169" s="1" t="s">
        <v>51</v>
      </c>
      <c r="H169" s="1" t="s">
        <v>18</v>
      </c>
      <c r="I169" s="1" t="s">
        <v>18</v>
      </c>
      <c r="J169" s="1" t="s">
        <v>18</v>
      </c>
      <c r="K169" s="1" t="s">
        <v>66</v>
      </c>
      <c r="L169" s="1"/>
      <c r="M169" s="1"/>
      <c r="N169" s="1"/>
      <c r="O169" s="1"/>
      <c r="P169" s="1"/>
      <c r="Q169" s="1"/>
      <c r="R169" s="1"/>
    </row>
    <row r="170" spans="1:18" ht="28.5" customHeight="1" thickBot="1" x14ac:dyDescent="0.3">
      <c r="A170" s="3" t="s">
        <v>445</v>
      </c>
      <c r="B170" s="1" t="s">
        <v>98</v>
      </c>
      <c r="C170" s="1" t="s">
        <v>13</v>
      </c>
      <c r="D170" s="1" t="s">
        <v>14</v>
      </c>
      <c r="E170" s="1" t="s">
        <v>15</v>
      </c>
      <c r="F170" s="1" t="s">
        <v>111</v>
      </c>
      <c r="G170" s="1" t="s">
        <v>17</v>
      </c>
      <c r="H170" s="1" t="s">
        <v>18</v>
      </c>
      <c r="I170" s="1" t="s">
        <v>18</v>
      </c>
      <c r="J170" s="1" t="s">
        <v>18</v>
      </c>
      <c r="K170" s="1" t="s">
        <v>446</v>
      </c>
      <c r="L170" s="1"/>
      <c r="M170" s="1"/>
      <c r="N170" s="1"/>
      <c r="O170" s="1"/>
      <c r="P170" s="1"/>
      <c r="Q170" s="1"/>
      <c r="R170" s="1"/>
    </row>
    <row r="171" spans="1:18" ht="28.5" customHeight="1" thickBot="1" x14ac:dyDescent="0.3">
      <c r="A171" s="3" t="s">
        <v>447</v>
      </c>
      <c r="B171" s="1" t="s">
        <v>12</v>
      </c>
      <c r="C171" s="1" t="s">
        <v>22</v>
      </c>
      <c r="D171" s="1" t="s">
        <v>99</v>
      </c>
      <c r="E171" s="1" t="s">
        <v>15</v>
      </c>
      <c r="F171" s="1" t="s">
        <v>448</v>
      </c>
      <c r="G171" s="1" t="s">
        <v>17</v>
      </c>
      <c r="H171" s="1" t="s">
        <v>18</v>
      </c>
      <c r="I171" s="1" t="s">
        <v>25</v>
      </c>
      <c r="J171" s="1" t="s">
        <v>25</v>
      </c>
      <c r="K171" s="1" t="s">
        <v>449</v>
      </c>
      <c r="L171" s="1"/>
      <c r="M171" s="1"/>
      <c r="N171" s="1"/>
      <c r="O171" s="1"/>
      <c r="P171" s="1"/>
      <c r="Q171" s="1"/>
      <c r="R171" s="1"/>
    </row>
    <row r="172" spans="1:18" ht="28.5" customHeight="1" thickBot="1" x14ac:dyDescent="0.3">
      <c r="A172" s="3" t="s">
        <v>450</v>
      </c>
      <c r="B172" s="1" t="s">
        <v>12</v>
      </c>
      <c r="C172" s="1" t="s">
        <v>13</v>
      </c>
      <c r="D172" s="1" t="s">
        <v>99</v>
      </c>
      <c r="E172" s="1" t="s">
        <v>15</v>
      </c>
      <c r="F172" s="1" t="s">
        <v>451</v>
      </c>
      <c r="G172" s="1" t="s">
        <v>35</v>
      </c>
      <c r="H172" s="1" t="s">
        <v>18</v>
      </c>
      <c r="I172" s="1" t="s">
        <v>18</v>
      </c>
      <c r="J172" s="1" t="s">
        <v>18</v>
      </c>
      <c r="K172" s="1" t="s">
        <v>452</v>
      </c>
      <c r="L172" s="1"/>
      <c r="M172" s="1"/>
      <c r="N172" s="1"/>
      <c r="O172" s="1"/>
      <c r="P172" s="1"/>
      <c r="Q172" s="1"/>
      <c r="R172" s="1"/>
    </row>
    <row r="173" spans="1:18" ht="28.5" customHeight="1" thickBot="1" x14ac:dyDescent="0.3">
      <c r="A173" s="3" t="s">
        <v>453</v>
      </c>
      <c r="B173" s="1" t="s">
        <v>21</v>
      </c>
      <c r="C173" s="1" t="s">
        <v>22</v>
      </c>
      <c r="D173" s="1" t="s">
        <v>23</v>
      </c>
      <c r="E173" s="1" t="s">
        <v>15</v>
      </c>
      <c r="F173" s="1" t="s">
        <v>454</v>
      </c>
      <c r="G173" s="1" t="s">
        <v>17</v>
      </c>
      <c r="H173" s="1" t="s">
        <v>18</v>
      </c>
      <c r="I173" s="1" t="s">
        <v>25</v>
      </c>
      <c r="J173" s="1" t="s">
        <v>25</v>
      </c>
      <c r="K173" s="1" t="s">
        <v>455</v>
      </c>
      <c r="L173" s="1"/>
      <c r="M173" s="1"/>
      <c r="N173" s="1"/>
      <c r="O173" s="1"/>
      <c r="P173" s="1"/>
      <c r="Q173" s="1"/>
      <c r="R173" s="1"/>
    </row>
    <row r="174" spans="1:18" ht="28.5" customHeight="1" thickBot="1" x14ac:dyDescent="0.3">
      <c r="A174" s="3" t="s">
        <v>456</v>
      </c>
      <c r="B174" s="1" t="s">
        <v>21</v>
      </c>
      <c r="C174" s="1" t="s">
        <v>13</v>
      </c>
      <c r="D174" s="1" t="s">
        <v>23</v>
      </c>
      <c r="E174" s="1" t="s">
        <v>15</v>
      </c>
      <c r="F174" s="1" t="s">
        <v>61</v>
      </c>
      <c r="G174" s="1" t="s">
        <v>17</v>
      </c>
      <c r="H174" s="1" t="s">
        <v>18</v>
      </c>
      <c r="I174" s="1" t="s">
        <v>18</v>
      </c>
      <c r="J174" s="1" t="s">
        <v>25</v>
      </c>
      <c r="K174" s="1" t="s">
        <v>457</v>
      </c>
      <c r="L174" s="1"/>
      <c r="M174" s="1"/>
      <c r="N174" s="1"/>
      <c r="O174" s="1"/>
      <c r="P174" s="1"/>
      <c r="Q174" s="1"/>
      <c r="R174" s="1"/>
    </row>
    <row r="175" spans="1:18" ht="28.5" customHeight="1" thickBot="1" x14ac:dyDescent="0.3">
      <c r="A175" s="3" t="s">
        <v>458</v>
      </c>
      <c r="B175" s="1" t="s">
        <v>21</v>
      </c>
      <c r="C175" s="1" t="s">
        <v>13</v>
      </c>
      <c r="D175" s="1" t="s">
        <v>23</v>
      </c>
      <c r="E175" s="1" t="s">
        <v>15</v>
      </c>
      <c r="F175" s="1" t="s">
        <v>459</v>
      </c>
      <c r="G175" s="1" t="s">
        <v>17</v>
      </c>
      <c r="H175" s="1" t="s">
        <v>25</v>
      </c>
      <c r="I175" s="1" t="s">
        <v>18</v>
      </c>
      <c r="J175" s="1" t="s">
        <v>18</v>
      </c>
      <c r="K175" s="1" t="s">
        <v>26</v>
      </c>
      <c r="L175" s="1"/>
      <c r="M175" s="1"/>
      <c r="N175" s="1"/>
      <c r="O175" s="1"/>
      <c r="P175" s="1"/>
      <c r="Q175" s="1"/>
      <c r="R175" s="1"/>
    </row>
    <row r="176" spans="1:18" ht="28.5" customHeight="1" thickBot="1" x14ac:dyDescent="0.3">
      <c r="A176" s="3" t="s">
        <v>460</v>
      </c>
      <c r="B176" s="1" t="s">
        <v>12</v>
      </c>
      <c r="C176" s="1" t="s">
        <v>13</v>
      </c>
      <c r="D176" s="1" t="s">
        <v>99</v>
      </c>
      <c r="E176" s="1" t="s">
        <v>15</v>
      </c>
      <c r="F176" s="1" t="s">
        <v>461</v>
      </c>
      <c r="G176" s="1" t="s">
        <v>17</v>
      </c>
      <c r="H176" s="1" t="s">
        <v>18</v>
      </c>
      <c r="I176" s="1" t="s">
        <v>18</v>
      </c>
      <c r="J176" s="1" t="s">
        <v>18</v>
      </c>
      <c r="K176" s="1" t="s">
        <v>462</v>
      </c>
      <c r="L176" s="1"/>
      <c r="M176" s="1"/>
      <c r="N176" s="1"/>
      <c r="O176" s="1"/>
      <c r="P176" s="1"/>
      <c r="Q176" s="1"/>
      <c r="R176" s="1"/>
    </row>
    <row r="177" spans="1:18" ht="28.5" customHeight="1" thickBot="1" x14ac:dyDescent="0.3">
      <c r="A177" s="3" t="s">
        <v>463</v>
      </c>
      <c r="B177" s="1" t="s">
        <v>21</v>
      </c>
      <c r="C177" s="1" t="s">
        <v>22</v>
      </c>
      <c r="D177" s="1" t="s">
        <v>23</v>
      </c>
      <c r="E177" s="1" t="s">
        <v>15</v>
      </c>
      <c r="F177" s="1" t="s">
        <v>233</v>
      </c>
      <c r="G177" s="1" t="s">
        <v>17</v>
      </c>
      <c r="H177" s="1" t="s">
        <v>18</v>
      </c>
      <c r="I177" s="1" t="s">
        <v>25</v>
      </c>
      <c r="J177" s="1" t="s">
        <v>18</v>
      </c>
      <c r="K177" s="1" t="s">
        <v>464</v>
      </c>
      <c r="L177" s="1"/>
      <c r="M177" s="1"/>
      <c r="N177" s="1"/>
      <c r="O177" s="1"/>
      <c r="P177" s="1"/>
      <c r="Q177" s="1"/>
      <c r="R177" s="1"/>
    </row>
    <row r="178" spans="1:18" ht="28.5" customHeight="1" thickBot="1" x14ac:dyDescent="0.3">
      <c r="A178" s="3" t="s">
        <v>465</v>
      </c>
      <c r="B178" s="1" t="s">
        <v>106</v>
      </c>
      <c r="C178" s="1" t="s">
        <v>22</v>
      </c>
      <c r="D178" s="1" t="s">
        <v>23</v>
      </c>
      <c r="E178" s="1" t="s">
        <v>15</v>
      </c>
      <c r="F178" s="1" t="s">
        <v>466</v>
      </c>
      <c r="G178" s="1" t="s">
        <v>17</v>
      </c>
      <c r="H178" s="1" t="s">
        <v>25</v>
      </c>
      <c r="I178" s="1" t="s">
        <v>18</v>
      </c>
      <c r="J178" s="1" t="s">
        <v>18</v>
      </c>
      <c r="K178" s="1" t="s">
        <v>467</v>
      </c>
      <c r="L178" s="1"/>
      <c r="M178" s="1"/>
      <c r="N178" s="1"/>
      <c r="O178" s="1"/>
      <c r="P178" s="1"/>
      <c r="Q178" s="1"/>
      <c r="R178" s="1"/>
    </row>
    <row r="179" spans="1:18" ht="28.5" customHeight="1" thickBot="1" x14ac:dyDescent="0.3">
      <c r="A179" s="3" t="s">
        <v>468</v>
      </c>
      <c r="B179" s="1" t="s">
        <v>106</v>
      </c>
      <c r="C179" s="1" t="s">
        <v>13</v>
      </c>
      <c r="D179" s="1" t="s">
        <v>184</v>
      </c>
      <c r="E179" s="1" t="s">
        <v>15</v>
      </c>
      <c r="F179" s="1" t="s">
        <v>111</v>
      </c>
      <c r="G179" s="1" t="s">
        <v>17</v>
      </c>
      <c r="H179" s="1" t="s">
        <v>25</v>
      </c>
      <c r="I179" s="1" t="s">
        <v>18</v>
      </c>
      <c r="J179" s="1" t="s">
        <v>18</v>
      </c>
      <c r="K179" s="1" t="s">
        <v>469</v>
      </c>
      <c r="L179" s="1"/>
      <c r="M179" s="1"/>
      <c r="N179" s="1"/>
      <c r="O179" s="1"/>
      <c r="P179" s="1"/>
      <c r="Q179" s="1"/>
      <c r="R179" s="1"/>
    </row>
    <row r="180" spans="1:18" ht="28.5" customHeight="1" thickBot="1" x14ac:dyDescent="0.3">
      <c r="A180" s="3" t="s">
        <v>470</v>
      </c>
      <c r="B180" s="1" t="s">
        <v>21</v>
      </c>
      <c r="C180" s="1" t="s">
        <v>22</v>
      </c>
      <c r="D180" s="1" t="s">
        <v>23</v>
      </c>
      <c r="E180" s="1" t="s">
        <v>15</v>
      </c>
      <c r="F180" s="1" t="s">
        <v>61</v>
      </c>
      <c r="G180" s="1" t="s">
        <v>17</v>
      </c>
      <c r="H180" s="1" t="s">
        <v>25</v>
      </c>
      <c r="I180" s="1" t="s">
        <v>18</v>
      </c>
      <c r="J180" s="1" t="s">
        <v>25</v>
      </c>
      <c r="K180" s="1" t="s">
        <v>61</v>
      </c>
      <c r="L180" s="1"/>
      <c r="M180" s="1"/>
      <c r="N180" s="1"/>
      <c r="O180" s="1"/>
      <c r="P180" s="1"/>
      <c r="Q180" s="1"/>
      <c r="R180" s="1"/>
    </row>
    <row r="181" spans="1:18" ht="28.5" customHeight="1" thickBot="1" x14ac:dyDescent="0.3">
      <c r="A181" s="3" t="s">
        <v>471</v>
      </c>
      <c r="B181" s="1" t="s">
        <v>106</v>
      </c>
      <c r="C181" s="1" t="s">
        <v>13</v>
      </c>
      <c r="D181" s="1" t="s">
        <v>23</v>
      </c>
      <c r="E181" s="1" t="s">
        <v>15</v>
      </c>
      <c r="F181" s="1" t="s">
        <v>157</v>
      </c>
      <c r="G181" s="1" t="s">
        <v>17</v>
      </c>
      <c r="H181" s="1" t="s">
        <v>18</v>
      </c>
      <c r="I181" s="1" t="s">
        <v>18</v>
      </c>
      <c r="J181" s="1" t="s">
        <v>18</v>
      </c>
      <c r="K181" s="1" t="s">
        <v>472</v>
      </c>
      <c r="L181" s="1"/>
      <c r="M181" s="1"/>
      <c r="N181" s="1"/>
      <c r="O181" s="1"/>
      <c r="P181" s="1"/>
      <c r="Q181" s="1"/>
      <c r="R181" s="1"/>
    </row>
    <row r="182" spans="1:18" ht="28.5" customHeight="1" thickBot="1" x14ac:dyDescent="0.3">
      <c r="A182" s="3" t="s">
        <v>473</v>
      </c>
      <c r="B182" s="1" t="s">
        <v>21</v>
      </c>
      <c r="C182" s="1" t="s">
        <v>22</v>
      </c>
      <c r="D182" s="1" t="s">
        <v>23</v>
      </c>
      <c r="E182" s="1" t="s">
        <v>15</v>
      </c>
      <c r="F182" s="1" t="s">
        <v>474</v>
      </c>
      <c r="G182" s="1" t="s">
        <v>17</v>
      </c>
      <c r="H182" s="1" t="s">
        <v>18</v>
      </c>
      <c r="I182" s="1" t="s">
        <v>18</v>
      </c>
      <c r="J182" s="1" t="s">
        <v>18</v>
      </c>
      <c r="K182" s="1" t="s">
        <v>475</v>
      </c>
      <c r="L182" s="1"/>
      <c r="M182" s="1"/>
      <c r="N182" s="1"/>
      <c r="O182" s="1"/>
      <c r="P182" s="1"/>
      <c r="Q182" s="1"/>
      <c r="R182" s="1"/>
    </row>
    <row r="183" spans="1:18" ht="28.5" customHeight="1" thickBot="1" x14ac:dyDescent="0.3">
      <c r="A183" s="3" t="s">
        <v>476</v>
      </c>
      <c r="B183" s="1" t="s">
        <v>12</v>
      </c>
      <c r="C183" s="1" t="s">
        <v>22</v>
      </c>
      <c r="D183" s="1" t="s">
        <v>99</v>
      </c>
      <c r="E183" s="1" t="s">
        <v>15</v>
      </c>
      <c r="F183" s="1" t="s">
        <v>477</v>
      </c>
      <c r="G183" s="1" t="s">
        <v>17</v>
      </c>
      <c r="H183" s="1" t="s">
        <v>18</v>
      </c>
      <c r="I183" s="1" t="s">
        <v>25</v>
      </c>
      <c r="J183" s="1" t="s">
        <v>18</v>
      </c>
      <c r="K183" s="1" t="s">
        <v>478</v>
      </c>
      <c r="L183" s="1"/>
      <c r="M183" s="1"/>
      <c r="N183" s="1"/>
      <c r="O183" s="1"/>
      <c r="P183" s="1"/>
      <c r="Q183" s="1"/>
      <c r="R183" s="1"/>
    </row>
    <row r="184" spans="1:18" ht="75.75" customHeight="1" thickBot="1" x14ac:dyDescent="0.3">
      <c r="A184" s="1"/>
      <c r="B184" s="1"/>
      <c r="C184" s="1"/>
      <c r="D184" s="1"/>
      <c r="E184" s="1"/>
      <c r="F184" s="1"/>
      <c r="G184" s="1"/>
      <c r="H184" s="1"/>
      <c r="I184" s="1"/>
      <c r="J184" s="1"/>
      <c r="K184" s="1"/>
      <c r="L184" s="1"/>
      <c r="M184" s="1"/>
      <c r="N184" s="1"/>
      <c r="O184" s="1"/>
      <c r="P184" s="1"/>
      <c r="Q184" s="1"/>
      <c r="R184" s="1"/>
    </row>
    <row r="185" spans="1:18" ht="75.75" customHeight="1" thickBot="1" x14ac:dyDescent="0.3">
      <c r="A185" s="1"/>
      <c r="B185" s="1"/>
      <c r="C185" s="1"/>
      <c r="D185" s="1"/>
      <c r="E185" s="1"/>
      <c r="F185" s="1"/>
      <c r="G185" s="1"/>
      <c r="H185" s="1"/>
      <c r="I185" s="1"/>
      <c r="J185" s="1"/>
      <c r="K185" s="1"/>
      <c r="L185" s="1"/>
      <c r="M185" s="1"/>
      <c r="N185" s="1"/>
      <c r="O185" s="1"/>
      <c r="P185" s="1"/>
      <c r="Q185" s="1"/>
      <c r="R185" s="1"/>
    </row>
    <row r="186" spans="1:18" ht="75.75" customHeight="1" thickBot="1" x14ac:dyDescent="0.3">
      <c r="A186" s="1"/>
      <c r="B186" s="1"/>
      <c r="C186" s="1"/>
      <c r="D186" s="1"/>
      <c r="E186" s="1"/>
      <c r="F186" s="1"/>
      <c r="G186" s="1"/>
      <c r="H186" s="1"/>
      <c r="I186" s="1"/>
      <c r="J186" s="1"/>
      <c r="K186" s="1"/>
      <c r="L186" s="1"/>
      <c r="M186" s="1"/>
      <c r="N186" s="1"/>
      <c r="O186" s="1"/>
      <c r="P186" s="1"/>
      <c r="Q186" s="1"/>
      <c r="R186" s="1"/>
    </row>
    <row r="187" spans="1:18" ht="75.75" customHeight="1" thickBot="1" x14ac:dyDescent="0.3">
      <c r="A187" s="1"/>
      <c r="B187" s="1"/>
      <c r="C187" s="1"/>
      <c r="D187" s="1"/>
      <c r="E187" s="1"/>
      <c r="F187" s="1"/>
      <c r="G187" s="1"/>
      <c r="H187" s="1"/>
      <c r="I187" s="1"/>
      <c r="J187" s="1"/>
      <c r="K187" s="1"/>
      <c r="L187" s="1"/>
      <c r="M187" s="1"/>
      <c r="N187" s="1"/>
      <c r="O187" s="1"/>
      <c r="P187" s="1"/>
      <c r="Q187" s="1"/>
      <c r="R187" s="1"/>
    </row>
    <row r="188" spans="1:18" ht="75.75" customHeight="1" thickBot="1" x14ac:dyDescent="0.3">
      <c r="A188" s="1"/>
      <c r="B188" s="1"/>
      <c r="C188" s="1"/>
      <c r="D188" s="1"/>
      <c r="E188" s="1"/>
      <c r="F188" s="1"/>
      <c r="G188" s="1"/>
      <c r="H188" s="1"/>
      <c r="I188" s="1"/>
      <c r="J188" s="1"/>
      <c r="K188" s="1"/>
      <c r="L188" s="1"/>
      <c r="M188" s="1"/>
      <c r="N188" s="1"/>
      <c r="O188" s="1"/>
      <c r="P188" s="1"/>
      <c r="Q188" s="1"/>
      <c r="R188" s="1"/>
    </row>
    <row r="189" spans="1:18" ht="75.75" customHeight="1" thickBot="1" x14ac:dyDescent="0.3">
      <c r="A189" s="1"/>
      <c r="B189" s="1"/>
      <c r="C189" s="1"/>
      <c r="D189" s="1"/>
      <c r="E189" s="1"/>
      <c r="F189" s="1"/>
      <c r="G189" s="1"/>
      <c r="H189" s="1"/>
      <c r="I189" s="1"/>
      <c r="J189" s="1"/>
      <c r="K189" s="1"/>
      <c r="L189" s="1"/>
      <c r="M189" s="1"/>
      <c r="N189" s="1"/>
      <c r="O189" s="1"/>
      <c r="P189" s="1"/>
      <c r="Q189" s="1"/>
      <c r="R189" s="1"/>
    </row>
    <row r="190" spans="1:18" ht="75.75" customHeight="1" thickBot="1" x14ac:dyDescent="0.3">
      <c r="A190" s="1"/>
      <c r="B190" s="1"/>
      <c r="C190" s="1"/>
      <c r="D190" s="1"/>
      <c r="E190" s="1"/>
      <c r="F190" s="1"/>
      <c r="G190" s="1"/>
      <c r="H190" s="1"/>
      <c r="I190" s="1"/>
      <c r="J190" s="1"/>
      <c r="K190" s="1"/>
      <c r="L190" s="1"/>
      <c r="M190" s="1"/>
      <c r="N190" s="1"/>
      <c r="O190" s="1"/>
      <c r="P190" s="1"/>
      <c r="Q190" s="1"/>
      <c r="R190" s="1"/>
    </row>
    <row r="191" spans="1:18" ht="75.75" customHeight="1" thickBot="1" x14ac:dyDescent="0.3">
      <c r="A191" s="1"/>
      <c r="B191" s="1"/>
      <c r="C191" s="1"/>
      <c r="D191" s="1"/>
      <c r="E191" s="1"/>
      <c r="F191" s="1"/>
      <c r="G191" s="1"/>
      <c r="H191" s="1"/>
      <c r="I191" s="1"/>
      <c r="J191" s="1"/>
      <c r="K191" s="1"/>
      <c r="L191" s="1"/>
      <c r="M191" s="1"/>
      <c r="N191" s="1"/>
      <c r="O191" s="1"/>
      <c r="P191" s="1"/>
      <c r="Q191" s="1"/>
      <c r="R191" s="1"/>
    </row>
    <row r="192" spans="1:18" ht="75.75" customHeight="1" thickBot="1" x14ac:dyDescent="0.3">
      <c r="A192" s="1"/>
      <c r="B192" s="1"/>
      <c r="C192" s="1"/>
      <c r="D192" s="1"/>
      <c r="E192" s="1"/>
      <c r="F192" s="1"/>
      <c r="G192" s="1"/>
      <c r="H192" s="1"/>
      <c r="I192" s="1"/>
      <c r="J192" s="1"/>
      <c r="K192" s="1"/>
      <c r="L192" s="1"/>
      <c r="M192" s="1"/>
      <c r="N192" s="1"/>
      <c r="O192" s="1"/>
      <c r="P192" s="1"/>
      <c r="Q192" s="1"/>
      <c r="R192" s="1"/>
    </row>
    <row r="193" spans="1:18" ht="75.75" customHeight="1" thickBot="1" x14ac:dyDescent="0.3">
      <c r="A193" s="1"/>
      <c r="B193" s="1"/>
      <c r="C193" s="1"/>
      <c r="D193" s="1"/>
      <c r="E193" s="1"/>
      <c r="F193" s="1"/>
      <c r="G193" s="1"/>
      <c r="H193" s="1"/>
      <c r="I193" s="1"/>
      <c r="J193" s="1"/>
      <c r="K193" s="1"/>
      <c r="L193" s="1"/>
      <c r="M193" s="1"/>
      <c r="N193" s="1"/>
      <c r="O193" s="1"/>
      <c r="P193" s="1"/>
      <c r="Q193" s="1"/>
      <c r="R193" s="1"/>
    </row>
    <row r="194" spans="1:18" ht="75.75" customHeight="1" thickBot="1" x14ac:dyDescent="0.3">
      <c r="A194" s="1"/>
      <c r="B194" s="1"/>
      <c r="C194" s="1"/>
      <c r="D194" s="1"/>
      <c r="E194" s="1"/>
      <c r="F194" s="1"/>
      <c r="G194" s="1"/>
      <c r="H194" s="1"/>
      <c r="I194" s="1"/>
      <c r="J194" s="1"/>
      <c r="K194" s="1"/>
      <c r="L194" s="1"/>
      <c r="M194" s="1"/>
      <c r="N194" s="1"/>
      <c r="O194" s="1"/>
      <c r="P194" s="1"/>
      <c r="Q194" s="1"/>
      <c r="R194" s="1"/>
    </row>
    <row r="195" spans="1:18" ht="75.75" customHeight="1" thickBot="1" x14ac:dyDescent="0.3">
      <c r="A195" s="1"/>
      <c r="B195" s="1"/>
      <c r="C195" s="1"/>
      <c r="D195" s="1"/>
      <c r="E195" s="1"/>
      <c r="F195" s="1"/>
      <c r="G195" s="1"/>
      <c r="H195" s="1"/>
      <c r="I195" s="1"/>
      <c r="J195" s="1"/>
      <c r="K195" s="1"/>
      <c r="L195" s="1"/>
      <c r="M195" s="1"/>
      <c r="N195" s="1"/>
      <c r="O195" s="1"/>
      <c r="P195" s="1"/>
      <c r="Q195" s="1"/>
      <c r="R195" s="1"/>
    </row>
    <row r="196" spans="1:18" ht="75.75" customHeight="1" thickBot="1" x14ac:dyDescent="0.3">
      <c r="A196" s="1"/>
      <c r="B196" s="1"/>
      <c r="C196" s="1"/>
      <c r="D196" s="1"/>
      <c r="E196" s="1"/>
      <c r="F196" s="1"/>
      <c r="G196" s="1"/>
      <c r="H196" s="1"/>
      <c r="I196" s="1"/>
      <c r="J196" s="1"/>
      <c r="K196" s="1"/>
      <c r="L196" s="1"/>
      <c r="M196" s="1"/>
      <c r="N196" s="1"/>
      <c r="O196" s="1"/>
      <c r="P196" s="1"/>
      <c r="Q196" s="1"/>
      <c r="R196" s="1"/>
    </row>
    <row r="197" spans="1:18" ht="75.75" customHeight="1" thickBot="1" x14ac:dyDescent="0.3">
      <c r="A197" s="1"/>
      <c r="B197" s="1"/>
      <c r="C197" s="1"/>
      <c r="D197" s="1"/>
      <c r="E197" s="1"/>
      <c r="F197" s="1"/>
      <c r="G197" s="1"/>
      <c r="H197" s="1"/>
      <c r="I197" s="1"/>
      <c r="J197" s="1"/>
      <c r="K197" s="1"/>
      <c r="L197" s="1"/>
      <c r="M197" s="1"/>
      <c r="N197" s="1"/>
      <c r="O197" s="1"/>
      <c r="P197" s="1"/>
      <c r="Q197" s="1"/>
      <c r="R197" s="1"/>
    </row>
    <row r="198" spans="1:18" ht="75.75" customHeight="1" thickBot="1" x14ac:dyDescent="0.3">
      <c r="A198" s="1"/>
      <c r="B198" s="1"/>
      <c r="C198" s="1"/>
      <c r="D198" s="1"/>
      <c r="E198" s="1"/>
      <c r="F198" s="1"/>
      <c r="G198" s="1"/>
      <c r="H198" s="1"/>
      <c r="I198" s="1"/>
      <c r="J198" s="1"/>
      <c r="K198" s="1"/>
      <c r="L198" s="1"/>
      <c r="M198" s="1"/>
      <c r="N198" s="1"/>
      <c r="O198" s="1"/>
      <c r="P198" s="1"/>
      <c r="Q198" s="1"/>
      <c r="R198" s="1"/>
    </row>
    <row r="199" spans="1:18" ht="75.75" customHeight="1" thickBot="1" x14ac:dyDescent="0.3">
      <c r="A199" s="1"/>
      <c r="B199" s="1"/>
      <c r="C199" s="1"/>
      <c r="D199" s="1"/>
      <c r="E199" s="1"/>
      <c r="F199" s="1"/>
      <c r="G199" s="1"/>
      <c r="H199" s="1"/>
      <c r="I199" s="1"/>
      <c r="J199" s="1"/>
      <c r="K199" s="1"/>
      <c r="L199" s="1"/>
      <c r="M199" s="1"/>
      <c r="N199" s="1"/>
      <c r="O199" s="1"/>
      <c r="P199" s="1"/>
      <c r="Q199" s="1"/>
      <c r="R199" s="1"/>
    </row>
    <row r="200" spans="1:18" ht="75.75" customHeight="1" thickBot="1" x14ac:dyDescent="0.3">
      <c r="A200" s="1"/>
      <c r="B200" s="1"/>
      <c r="C200" s="1"/>
      <c r="D200" s="1"/>
      <c r="E200" s="1"/>
      <c r="F200" s="1"/>
      <c r="G200" s="1"/>
      <c r="H200" s="1"/>
      <c r="I200" s="1"/>
      <c r="J200" s="1"/>
      <c r="K200" s="1"/>
      <c r="L200" s="1"/>
      <c r="M200" s="1"/>
      <c r="N200" s="1"/>
      <c r="O200" s="1"/>
      <c r="P200" s="1"/>
      <c r="Q200" s="1"/>
      <c r="R200" s="1"/>
    </row>
    <row r="201" spans="1:18" ht="75.75" customHeight="1" thickBot="1" x14ac:dyDescent="0.3">
      <c r="A201" s="1"/>
      <c r="B201" s="1"/>
      <c r="C201" s="1"/>
      <c r="D201" s="1"/>
      <c r="E201" s="1"/>
      <c r="F201" s="1"/>
      <c r="G201" s="1"/>
      <c r="H201" s="1"/>
      <c r="I201" s="1"/>
      <c r="J201" s="1"/>
      <c r="K201" s="1"/>
      <c r="L201" s="1"/>
      <c r="M201" s="1"/>
      <c r="N201" s="1"/>
      <c r="O201" s="1"/>
      <c r="P201" s="1"/>
      <c r="Q201" s="1"/>
      <c r="R201" s="1"/>
    </row>
    <row r="202" spans="1:18" ht="75.75" customHeight="1" thickBot="1" x14ac:dyDescent="0.3">
      <c r="A202" s="1"/>
      <c r="B202" s="1"/>
      <c r="C202" s="1"/>
      <c r="D202" s="1"/>
      <c r="E202" s="1"/>
      <c r="F202" s="1"/>
      <c r="G202" s="1"/>
      <c r="H202" s="1"/>
      <c r="I202" s="1"/>
      <c r="J202" s="1"/>
      <c r="K202" s="1"/>
      <c r="L202" s="1"/>
      <c r="M202" s="1"/>
      <c r="N202" s="1"/>
      <c r="O202" s="1"/>
      <c r="P202" s="1"/>
      <c r="Q202" s="1"/>
      <c r="R202" s="1"/>
    </row>
    <row r="203" spans="1:18" ht="75.75" customHeight="1" thickBot="1" x14ac:dyDescent="0.3">
      <c r="A203" s="1"/>
      <c r="B203" s="1"/>
      <c r="C203" s="1"/>
      <c r="D203" s="1"/>
      <c r="E203" s="1"/>
      <c r="F203" s="1"/>
      <c r="G203" s="1"/>
      <c r="H203" s="1"/>
      <c r="I203" s="1"/>
      <c r="J203" s="1"/>
      <c r="K203" s="1"/>
      <c r="L203" s="1"/>
      <c r="M203" s="1"/>
      <c r="N203" s="1"/>
      <c r="O203" s="1"/>
      <c r="P203" s="1"/>
      <c r="Q203" s="1"/>
      <c r="R203" s="1"/>
    </row>
    <row r="204" spans="1:18" ht="75.75" customHeight="1" thickBot="1" x14ac:dyDescent="0.3">
      <c r="A204" s="1"/>
      <c r="B204" s="1"/>
      <c r="C204" s="1"/>
      <c r="D204" s="1"/>
      <c r="E204" s="1"/>
      <c r="F204" s="1"/>
      <c r="G204" s="1"/>
      <c r="H204" s="1"/>
      <c r="I204" s="1"/>
      <c r="J204" s="1"/>
      <c r="K204" s="1"/>
      <c r="L204" s="1"/>
      <c r="M204" s="1"/>
      <c r="N204" s="1"/>
      <c r="O204" s="1"/>
      <c r="P204" s="1"/>
      <c r="Q204" s="1"/>
      <c r="R204" s="1"/>
    </row>
    <row r="205" spans="1:18" ht="75.75" customHeight="1" thickBot="1" x14ac:dyDescent="0.3">
      <c r="A205" s="1"/>
      <c r="B205" s="1"/>
      <c r="C205" s="1"/>
      <c r="D205" s="1"/>
      <c r="E205" s="1"/>
      <c r="F205" s="1"/>
      <c r="G205" s="1"/>
      <c r="H205" s="1"/>
      <c r="I205" s="1"/>
      <c r="J205" s="1"/>
      <c r="K205" s="1"/>
      <c r="L205" s="1"/>
      <c r="M205" s="1"/>
      <c r="N205" s="1"/>
      <c r="O205" s="1"/>
      <c r="P205" s="1"/>
      <c r="Q205" s="1"/>
      <c r="R205" s="1"/>
    </row>
    <row r="206" spans="1:18" ht="75.75" customHeight="1" thickBot="1" x14ac:dyDescent="0.3">
      <c r="A206" s="1"/>
      <c r="B206" s="1"/>
      <c r="C206" s="1"/>
      <c r="D206" s="1"/>
      <c r="E206" s="1"/>
      <c r="F206" s="1"/>
      <c r="G206" s="1"/>
      <c r="H206" s="1"/>
      <c r="I206" s="1"/>
      <c r="J206" s="1"/>
      <c r="K206" s="1"/>
      <c r="L206" s="1"/>
      <c r="M206" s="1"/>
      <c r="N206" s="1"/>
      <c r="O206" s="1"/>
      <c r="P206" s="1"/>
      <c r="Q206" s="1"/>
      <c r="R206" s="1"/>
    </row>
    <row r="207" spans="1:18" ht="75.75" customHeight="1" thickBot="1" x14ac:dyDescent="0.3">
      <c r="A207" s="1"/>
      <c r="B207" s="1"/>
      <c r="C207" s="1"/>
      <c r="D207" s="1"/>
      <c r="E207" s="1"/>
      <c r="F207" s="1"/>
      <c r="G207" s="1"/>
      <c r="H207" s="1"/>
      <c r="I207" s="1"/>
      <c r="J207" s="1"/>
      <c r="K207" s="1"/>
      <c r="L207" s="1"/>
      <c r="M207" s="1"/>
      <c r="N207" s="1"/>
      <c r="O207" s="1"/>
      <c r="P207" s="1"/>
      <c r="Q207" s="1"/>
      <c r="R207" s="1"/>
    </row>
    <row r="208" spans="1:18" ht="75.75" customHeight="1" thickBot="1" x14ac:dyDescent="0.3">
      <c r="A208" s="1"/>
      <c r="B208" s="1"/>
      <c r="C208" s="1"/>
      <c r="D208" s="1"/>
      <c r="E208" s="1"/>
      <c r="F208" s="1"/>
      <c r="G208" s="1"/>
      <c r="H208" s="1"/>
      <c r="I208" s="1"/>
      <c r="J208" s="1"/>
      <c r="K208" s="1"/>
      <c r="L208" s="1"/>
      <c r="M208" s="1"/>
      <c r="N208" s="1"/>
      <c r="O208" s="1"/>
      <c r="P208" s="1"/>
      <c r="Q208" s="1"/>
      <c r="R208" s="1"/>
    </row>
    <row r="209" spans="1:18" ht="75.75" customHeight="1" thickBot="1" x14ac:dyDescent="0.3">
      <c r="A209" s="1"/>
      <c r="B209" s="1"/>
      <c r="C209" s="1"/>
      <c r="D209" s="1"/>
      <c r="E209" s="1"/>
      <c r="F209" s="1"/>
      <c r="G209" s="1"/>
      <c r="H209" s="1"/>
      <c r="I209" s="1"/>
      <c r="J209" s="1"/>
      <c r="K209" s="1"/>
      <c r="L209" s="1"/>
      <c r="M209" s="1"/>
      <c r="N209" s="1"/>
      <c r="O209" s="1"/>
      <c r="P209" s="1"/>
      <c r="Q209" s="1"/>
      <c r="R209" s="1"/>
    </row>
    <row r="210" spans="1:18" ht="75.75" customHeight="1" thickBot="1" x14ac:dyDescent="0.3">
      <c r="A210" s="1"/>
      <c r="B210" s="1"/>
      <c r="C210" s="1"/>
      <c r="D210" s="1"/>
      <c r="E210" s="1"/>
      <c r="F210" s="1"/>
      <c r="G210" s="1"/>
      <c r="H210" s="1"/>
      <c r="I210" s="1"/>
      <c r="J210" s="1"/>
      <c r="K210" s="1"/>
      <c r="L210" s="1"/>
      <c r="M210" s="1"/>
      <c r="N210" s="1"/>
      <c r="O210" s="1"/>
      <c r="P210" s="1"/>
      <c r="Q210" s="1"/>
      <c r="R210" s="1"/>
    </row>
    <row r="211" spans="1:18" ht="75.75" customHeight="1" thickBot="1" x14ac:dyDescent="0.3">
      <c r="A211" s="1"/>
      <c r="B211" s="1"/>
      <c r="C211" s="1"/>
      <c r="D211" s="1"/>
      <c r="E211" s="1"/>
      <c r="F211" s="1"/>
      <c r="G211" s="1"/>
      <c r="H211" s="1"/>
      <c r="I211" s="1"/>
      <c r="J211" s="1"/>
      <c r="K211" s="1"/>
      <c r="L211" s="1"/>
      <c r="M211" s="1"/>
      <c r="N211" s="1"/>
      <c r="O211" s="1"/>
      <c r="P211" s="1"/>
      <c r="Q211" s="1"/>
      <c r="R211" s="1"/>
    </row>
    <row r="212" spans="1:18" ht="75.75" customHeight="1" thickBot="1" x14ac:dyDescent="0.3">
      <c r="A212" s="1"/>
      <c r="B212" s="1"/>
      <c r="C212" s="1"/>
      <c r="D212" s="1"/>
      <c r="E212" s="1"/>
      <c r="F212" s="1"/>
      <c r="G212" s="1"/>
      <c r="H212" s="1"/>
      <c r="I212" s="1"/>
      <c r="J212" s="1"/>
      <c r="K212" s="1"/>
      <c r="L212" s="1"/>
      <c r="M212" s="1"/>
      <c r="N212" s="1"/>
      <c r="O212" s="1"/>
      <c r="P212" s="1"/>
      <c r="Q212" s="1"/>
      <c r="R212" s="1"/>
    </row>
    <row r="213" spans="1:18" ht="75.75" customHeight="1" thickBot="1" x14ac:dyDescent="0.3">
      <c r="A213" s="1"/>
      <c r="B213" s="1"/>
      <c r="C213" s="1"/>
      <c r="D213" s="1"/>
      <c r="E213" s="1"/>
      <c r="F213" s="1"/>
      <c r="G213" s="1"/>
      <c r="H213" s="1"/>
      <c r="I213" s="1"/>
      <c r="J213" s="1"/>
      <c r="K213" s="1"/>
      <c r="L213" s="1"/>
      <c r="M213" s="1"/>
      <c r="N213" s="1"/>
      <c r="O213" s="1"/>
      <c r="P213" s="1"/>
      <c r="Q213" s="1"/>
      <c r="R213" s="1"/>
    </row>
    <row r="214" spans="1:18" ht="75.75" customHeight="1" thickBot="1" x14ac:dyDescent="0.3">
      <c r="A214" s="1"/>
      <c r="B214" s="1"/>
      <c r="C214" s="1"/>
      <c r="D214" s="1"/>
      <c r="E214" s="1"/>
      <c r="F214" s="1"/>
      <c r="G214" s="1"/>
      <c r="H214" s="1"/>
      <c r="I214" s="1"/>
      <c r="J214" s="1"/>
      <c r="K214" s="1"/>
      <c r="L214" s="1"/>
      <c r="M214" s="1"/>
      <c r="N214" s="1"/>
      <c r="O214" s="1"/>
      <c r="P214" s="1"/>
      <c r="Q214" s="1"/>
      <c r="R214" s="1"/>
    </row>
    <row r="215" spans="1:18" ht="75.75" customHeight="1" thickBot="1" x14ac:dyDescent="0.3">
      <c r="A215" s="1"/>
      <c r="B215" s="1"/>
      <c r="C215" s="1"/>
      <c r="D215" s="1"/>
      <c r="E215" s="1"/>
      <c r="F215" s="1"/>
      <c r="G215" s="1"/>
      <c r="H215" s="1"/>
      <c r="I215" s="1"/>
      <c r="J215" s="1"/>
      <c r="K215" s="1"/>
      <c r="L215" s="1"/>
      <c r="M215" s="1"/>
      <c r="N215" s="1"/>
      <c r="O215" s="1"/>
      <c r="P215" s="1"/>
      <c r="Q215" s="1"/>
      <c r="R215" s="1"/>
    </row>
    <row r="216" spans="1:18" ht="75.75" customHeight="1" thickBot="1" x14ac:dyDescent="0.3">
      <c r="A216" s="1"/>
      <c r="B216" s="1"/>
      <c r="C216" s="1"/>
      <c r="D216" s="1"/>
      <c r="E216" s="1"/>
      <c r="F216" s="1"/>
      <c r="G216" s="1"/>
      <c r="H216" s="1"/>
      <c r="I216" s="1"/>
      <c r="J216" s="1"/>
      <c r="K216" s="1"/>
      <c r="L216" s="1"/>
      <c r="M216" s="1"/>
      <c r="N216" s="1"/>
      <c r="O216" s="1"/>
      <c r="P216" s="1"/>
      <c r="Q216" s="1"/>
      <c r="R216" s="1"/>
    </row>
    <row r="217" spans="1:18" ht="75.75" customHeight="1" thickBot="1" x14ac:dyDescent="0.3">
      <c r="A217" s="1"/>
      <c r="B217" s="1"/>
      <c r="C217" s="1"/>
      <c r="D217" s="1"/>
      <c r="E217" s="1"/>
      <c r="F217" s="1"/>
      <c r="G217" s="1"/>
      <c r="H217" s="1"/>
      <c r="I217" s="1"/>
      <c r="J217" s="1"/>
      <c r="K217" s="1"/>
      <c r="L217" s="1"/>
      <c r="M217" s="1"/>
      <c r="N217" s="1"/>
      <c r="O217" s="1"/>
      <c r="P217" s="1"/>
      <c r="Q217" s="1"/>
      <c r="R217" s="1"/>
    </row>
    <row r="218" spans="1:18" ht="75.75" customHeight="1" thickBot="1" x14ac:dyDescent="0.3">
      <c r="A218" s="1"/>
      <c r="B218" s="1"/>
      <c r="C218" s="1"/>
      <c r="D218" s="1"/>
      <c r="E218" s="1"/>
      <c r="F218" s="1"/>
      <c r="G218" s="1"/>
      <c r="H218" s="1"/>
      <c r="I218" s="1"/>
      <c r="J218" s="1"/>
      <c r="K218" s="1"/>
      <c r="L218" s="1"/>
      <c r="M218" s="1"/>
      <c r="N218" s="1"/>
      <c r="O218" s="1"/>
      <c r="P218" s="1"/>
      <c r="Q218" s="1"/>
      <c r="R218" s="1"/>
    </row>
    <row r="219" spans="1:18" ht="75.75" customHeight="1" thickBot="1" x14ac:dyDescent="0.3">
      <c r="A219" s="1"/>
      <c r="B219" s="1"/>
      <c r="C219" s="1"/>
      <c r="D219" s="1"/>
      <c r="E219" s="1"/>
      <c r="F219" s="1"/>
      <c r="G219" s="1"/>
      <c r="H219" s="1"/>
      <c r="I219" s="1"/>
      <c r="J219" s="1"/>
      <c r="K219" s="1"/>
      <c r="L219" s="1"/>
      <c r="M219" s="1"/>
      <c r="N219" s="1"/>
      <c r="O219" s="1"/>
      <c r="P219" s="1"/>
      <c r="Q219" s="1"/>
      <c r="R219" s="1"/>
    </row>
    <row r="220" spans="1:18" ht="75.75" customHeight="1" thickBot="1" x14ac:dyDescent="0.3">
      <c r="A220" s="1"/>
      <c r="B220" s="1"/>
      <c r="C220" s="1"/>
      <c r="D220" s="1"/>
      <c r="E220" s="1"/>
      <c r="F220" s="1"/>
      <c r="G220" s="1"/>
      <c r="H220" s="1"/>
      <c r="I220" s="1"/>
      <c r="J220" s="1"/>
      <c r="K220" s="1"/>
      <c r="L220" s="1"/>
      <c r="M220" s="1"/>
      <c r="N220" s="1"/>
      <c r="O220" s="1"/>
      <c r="P220" s="1"/>
      <c r="Q220" s="1"/>
      <c r="R220" s="1"/>
    </row>
    <row r="221" spans="1:18" ht="75.75" customHeight="1" thickBot="1" x14ac:dyDescent="0.3">
      <c r="A221" s="1"/>
      <c r="B221" s="1"/>
      <c r="C221" s="1"/>
      <c r="D221" s="1"/>
      <c r="E221" s="1"/>
      <c r="F221" s="1"/>
      <c r="G221" s="1"/>
      <c r="H221" s="1"/>
      <c r="I221" s="1"/>
      <c r="J221" s="1"/>
      <c r="K221" s="1"/>
      <c r="L221" s="1"/>
      <c r="M221" s="1"/>
      <c r="N221" s="1"/>
      <c r="O221" s="1"/>
      <c r="P221" s="1"/>
      <c r="Q221" s="1"/>
      <c r="R221" s="1"/>
    </row>
    <row r="222" spans="1:18" ht="75.75" customHeight="1" thickBot="1" x14ac:dyDescent="0.3">
      <c r="A222" s="1"/>
      <c r="B222" s="1"/>
      <c r="C222" s="1"/>
      <c r="D222" s="1"/>
      <c r="E222" s="1"/>
      <c r="F222" s="1"/>
      <c r="G222" s="1"/>
      <c r="H222" s="1"/>
      <c r="I222" s="1"/>
      <c r="J222" s="1"/>
      <c r="K222" s="1"/>
      <c r="L222" s="1"/>
      <c r="M222" s="1"/>
      <c r="N222" s="1"/>
      <c r="O222" s="1"/>
      <c r="P222" s="1"/>
      <c r="Q222" s="1"/>
      <c r="R222" s="1"/>
    </row>
    <row r="223" spans="1:18" ht="75.75" customHeight="1" thickBot="1" x14ac:dyDescent="0.3">
      <c r="A223" s="1"/>
      <c r="B223" s="1"/>
      <c r="C223" s="1"/>
      <c r="D223" s="1"/>
      <c r="E223" s="1"/>
      <c r="F223" s="1"/>
      <c r="G223" s="1"/>
      <c r="H223" s="1"/>
      <c r="I223" s="1"/>
      <c r="J223" s="1"/>
      <c r="K223" s="1"/>
      <c r="L223" s="1"/>
      <c r="M223" s="1"/>
      <c r="N223" s="1"/>
      <c r="O223" s="1"/>
      <c r="P223" s="1"/>
      <c r="Q223" s="1"/>
      <c r="R223" s="1"/>
    </row>
    <row r="224" spans="1:18" ht="75.75" customHeight="1" thickBot="1" x14ac:dyDescent="0.3">
      <c r="A224" s="1"/>
      <c r="B224" s="1"/>
      <c r="C224" s="1"/>
      <c r="D224" s="1"/>
      <c r="E224" s="1"/>
      <c r="F224" s="1"/>
      <c r="G224" s="1"/>
      <c r="H224" s="1"/>
      <c r="I224" s="1"/>
      <c r="J224" s="1"/>
      <c r="K224" s="1"/>
      <c r="L224" s="1"/>
      <c r="M224" s="1"/>
      <c r="N224" s="1"/>
      <c r="O224" s="1"/>
      <c r="P224" s="1"/>
      <c r="Q224" s="1"/>
      <c r="R224" s="1"/>
    </row>
    <row r="225" spans="1:18" ht="75.75" customHeight="1" thickBot="1" x14ac:dyDescent="0.3">
      <c r="A225" s="1"/>
      <c r="B225" s="1"/>
      <c r="C225" s="1"/>
      <c r="D225" s="1"/>
      <c r="E225" s="1"/>
      <c r="F225" s="1"/>
      <c r="G225" s="1"/>
      <c r="H225" s="1"/>
      <c r="I225" s="1"/>
      <c r="J225" s="1"/>
      <c r="K225" s="1"/>
      <c r="L225" s="1"/>
      <c r="M225" s="1"/>
      <c r="N225" s="1"/>
      <c r="O225" s="1"/>
      <c r="P225" s="1"/>
      <c r="Q225" s="1"/>
      <c r="R225" s="1"/>
    </row>
    <row r="226" spans="1:18" ht="75.75" customHeight="1" thickBot="1" x14ac:dyDescent="0.3">
      <c r="A226" s="1"/>
      <c r="B226" s="1"/>
      <c r="C226" s="1"/>
      <c r="D226" s="1"/>
      <c r="E226" s="1"/>
      <c r="F226" s="1"/>
      <c r="G226" s="1"/>
      <c r="H226" s="1"/>
      <c r="I226" s="1"/>
      <c r="J226" s="1"/>
      <c r="K226" s="1"/>
      <c r="L226" s="1"/>
      <c r="M226" s="1"/>
      <c r="N226" s="1"/>
      <c r="O226" s="1"/>
      <c r="P226" s="1"/>
      <c r="Q226" s="1"/>
      <c r="R226" s="1"/>
    </row>
    <row r="227" spans="1:18" ht="75.75" customHeight="1" thickBot="1" x14ac:dyDescent="0.3">
      <c r="A227" s="1"/>
      <c r="B227" s="1"/>
      <c r="C227" s="1"/>
      <c r="D227" s="1"/>
      <c r="E227" s="1"/>
      <c r="F227" s="1"/>
      <c r="G227" s="1"/>
      <c r="H227" s="1"/>
      <c r="I227" s="1"/>
      <c r="J227" s="1"/>
      <c r="K227" s="1"/>
      <c r="L227" s="1"/>
      <c r="M227" s="1"/>
      <c r="N227" s="1"/>
      <c r="O227" s="1"/>
      <c r="P227" s="1"/>
      <c r="Q227" s="1"/>
      <c r="R227" s="1"/>
    </row>
    <row r="228" spans="1:18" ht="75.75" customHeight="1" thickBot="1" x14ac:dyDescent="0.3">
      <c r="A228" s="1"/>
      <c r="B228" s="1"/>
      <c r="C228" s="1"/>
      <c r="D228" s="1"/>
      <c r="E228" s="1"/>
      <c r="F228" s="1"/>
      <c r="G228" s="1"/>
      <c r="H228" s="1"/>
      <c r="I228" s="1"/>
      <c r="J228" s="1"/>
      <c r="K228" s="1"/>
      <c r="L228" s="1"/>
      <c r="M228" s="1"/>
      <c r="N228" s="1"/>
      <c r="O228" s="1"/>
      <c r="P228" s="1"/>
      <c r="Q228" s="1"/>
      <c r="R228" s="1"/>
    </row>
    <row r="229" spans="1:18" ht="75.75" customHeight="1" thickBot="1" x14ac:dyDescent="0.3">
      <c r="A229" s="1"/>
      <c r="B229" s="1"/>
      <c r="C229" s="1"/>
      <c r="D229" s="1"/>
      <c r="E229" s="1"/>
      <c r="F229" s="1"/>
      <c r="G229" s="1"/>
      <c r="H229" s="1"/>
      <c r="I229" s="1"/>
      <c r="J229" s="1"/>
      <c r="K229" s="1"/>
      <c r="L229" s="1"/>
      <c r="M229" s="1"/>
      <c r="N229" s="1"/>
      <c r="O229" s="1"/>
      <c r="P229" s="1"/>
      <c r="Q229" s="1"/>
      <c r="R229" s="1"/>
    </row>
    <row r="230" spans="1:18" ht="75.75" customHeight="1" thickBot="1" x14ac:dyDescent="0.3">
      <c r="A230" s="1"/>
      <c r="B230" s="1"/>
      <c r="C230" s="1"/>
      <c r="D230" s="1"/>
      <c r="E230" s="1"/>
      <c r="F230" s="1"/>
      <c r="G230" s="1"/>
      <c r="H230" s="1"/>
      <c r="I230" s="1"/>
      <c r="J230" s="1"/>
      <c r="K230" s="1"/>
      <c r="L230" s="1"/>
      <c r="M230" s="1"/>
      <c r="N230" s="1"/>
      <c r="O230" s="1"/>
      <c r="P230" s="1"/>
      <c r="Q230" s="1"/>
      <c r="R230" s="1"/>
    </row>
    <row r="231" spans="1:18" ht="75.75" customHeight="1" thickBot="1" x14ac:dyDescent="0.3">
      <c r="A231" s="1"/>
      <c r="B231" s="1"/>
      <c r="C231" s="1"/>
      <c r="D231" s="1"/>
      <c r="E231" s="1"/>
      <c r="F231" s="1"/>
      <c r="G231" s="1"/>
      <c r="H231" s="1"/>
      <c r="I231" s="1"/>
      <c r="J231" s="1"/>
      <c r="K231" s="1"/>
      <c r="L231" s="1"/>
      <c r="M231" s="1"/>
      <c r="N231" s="1"/>
      <c r="O231" s="1"/>
      <c r="P231" s="1"/>
      <c r="Q231" s="1"/>
      <c r="R231" s="1"/>
    </row>
    <row r="232" spans="1:18" ht="75.75" customHeight="1" thickBot="1" x14ac:dyDescent="0.3">
      <c r="A232" s="1"/>
      <c r="B232" s="1"/>
      <c r="C232" s="1"/>
      <c r="D232" s="1"/>
      <c r="E232" s="1"/>
      <c r="F232" s="1"/>
      <c r="G232" s="1"/>
      <c r="H232" s="1"/>
      <c r="I232" s="1"/>
      <c r="J232" s="1"/>
      <c r="K232" s="1"/>
      <c r="L232" s="1"/>
      <c r="M232" s="1"/>
      <c r="N232" s="1"/>
      <c r="O232" s="1"/>
      <c r="P232" s="1"/>
      <c r="Q232" s="1"/>
      <c r="R232" s="1"/>
    </row>
    <row r="233" spans="1:18" ht="75.75" customHeight="1" thickBot="1" x14ac:dyDescent="0.3">
      <c r="A233" s="1"/>
      <c r="B233" s="1"/>
      <c r="C233" s="1"/>
      <c r="D233" s="1"/>
      <c r="E233" s="1"/>
      <c r="F233" s="1"/>
      <c r="G233" s="1"/>
      <c r="H233" s="1"/>
      <c r="I233" s="1"/>
      <c r="J233" s="1"/>
      <c r="K233" s="1"/>
      <c r="L233" s="1"/>
      <c r="M233" s="1"/>
      <c r="N233" s="1"/>
      <c r="O233" s="1"/>
      <c r="P233" s="1"/>
      <c r="Q233" s="1"/>
      <c r="R233" s="1"/>
    </row>
    <row r="234" spans="1:18" ht="75.75" customHeight="1" thickBot="1" x14ac:dyDescent="0.3">
      <c r="A234" s="1"/>
      <c r="B234" s="1"/>
      <c r="C234" s="1"/>
      <c r="D234" s="1"/>
      <c r="E234" s="1"/>
      <c r="F234" s="1"/>
      <c r="G234" s="1"/>
      <c r="H234" s="1"/>
      <c r="I234" s="1"/>
      <c r="J234" s="1"/>
      <c r="K234" s="1"/>
      <c r="L234" s="1"/>
      <c r="M234" s="1"/>
      <c r="N234" s="1"/>
      <c r="O234" s="1"/>
      <c r="P234" s="1"/>
      <c r="Q234" s="1"/>
      <c r="R234" s="1"/>
    </row>
    <row r="235" spans="1:18" ht="75.75" customHeight="1" thickBot="1" x14ac:dyDescent="0.3">
      <c r="A235" s="1"/>
      <c r="B235" s="1"/>
      <c r="C235" s="1"/>
      <c r="D235" s="1"/>
      <c r="E235" s="1"/>
      <c r="F235" s="1"/>
      <c r="G235" s="1"/>
      <c r="H235" s="1"/>
      <c r="I235" s="1"/>
      <c r="J235" s="1"/>
      <c r="K235" s="1"/>
      <c r="L235" s="1"/>
      <c r="M235" s="1"/>
      <c r="N235" s="1"/>
      <c r="O235" s="1"/>
      <c r="P235" s="1"/>
      <c r="Q235" s="1"/>
      <c r="R235" s="1"/>
    </row>
    <row r="236" spans="1:18" ht="75.75" customHeight="1" thickBot="1" x14ac:dyDescent="0.3">
      <c r="A236" s="1"/>
      <c r="B236" s="1"/>
      <c r="C236" s="1"/>
      <c r="D236" s="1"/>
      <c r="E236" s="1"/>
      <c r="F236" s="1"/>
      <c r="G236" s="1"/>
      <c r="H236" s="1"/>
      <c r="I236" s="1"/>
      <c r="J236" s="1"/>
      <c r="K236" s="1"/>
      <c r="L236" s="1"/>
      <c r="M236" s="1"/>
      <c r="N236" s="1"/>
      <c r="O236" s="1"/>
      <c r="P236" s="1"/>
      <c r="Q236" s="1"/>
      <c r="R236" s="1"/>
    </row>
    <row r="237" spans="1:18" ht="75.75" customHeight="1" thickBot="1" x14ac:dyDescent="0.3">
      <c r="A237" s="1"/>
      <c r="B237" s="1"/>
      <c r="C237" s="1"/>
      <c r="D237" s="1"/>
      <c r="E237" s="1"/>
      <c r="F237" s="1"/>
      <c r="G237" s="1"/>
      <c r="H237" s="1"/>
      <c r="I237" s="1"/>
      <c r="J237" s="1"/>
      <c r="K237" s="1"/>
      <c r="L237" s="1"/>
      <c r="M237" s="1"/>
      <c r="N237" s="1"/>
      <c r="O237" s="1"/>
      <c r="P237" s="1"/>
      <c r="Q237" s="1"/>
      <c r="R237" s="1"/>
    </row>
    <row r="238" spans="1:18" ht="75.75" customHeight="1" thickBot="1" x14ac:dyDescent="0.3">
      <c r="A238" s="1"/>
      <c r="B238" s="1"/>
      <c r="C238" s="1"/>
      <c r="D238" s="1"/>
      <c r="E238" s="1"/>
      <c r="F238" s="1"/>
      <c r="G238" s="1"/>
      <c r="H238" s="1"/>
      <c r="I238" s="1"/>
      <c r="J238" s="1"/>
      <c r="K238" s="1"/>
      <c r="L238" s="1"/>
      <c r="M238" s="1"/>
      <c r="N238" s="1"/>
      <c r="O238" s="1"/>
      <c r="P238" s="1"/>
      <c r="Q238" s="1"/>
      <c r="R238" s="1"/>
    </row>
    <row r="239" spans="1:18" ht="75.75" customHeight="1" thickBot="1" x14ac:dyDescent="0.3">
      <c r="A239" s="1"/>
      <c r="B239" s="1"/>
      <c r="C239" s="1"/>
      <c r="D239" s="1"/>
      <c r="E239" s="1"/>
      <c r="F239" s="1"/>
      <c r="G239" s="1"/>
      <c r="H239" s="1"/>
      <c r="I239" s="1"/>
      <c r="J239" s="1"/>
      <c r="K239" s="1"/>
      <c r="L239" s="1"/>
      <c r="M239" s="1"/>
      <c r="N239" s="1"/>
      <c r="O239" s="1"/>
      <c r="P239" s="1"/>
      <c r="Q239" s="1"/>
      <c r="R239" s="1"/>
    </row>
    <row r="240" spans="1:18" ht="75.75" customHeight="1" thickBot="1" x14ac:dyDescent="0.3">
      <c r="A240" s="1"/>
      <c r="B240" s="1"/>
      <c r="C240" s="1"/>
      <c r="D240" s="1"/>
      <c r="E240" s="1"/>
      <c r="F240" s="1"/>
      <c r="G240" s="1"/>
      <c r="H240" s="1"/>
      <c r="I240" s="1"/>
      <c r="J240" s="1"/>
      <c r="K240" s="1"/>
      <c r="L240" s="1"/>
      <c r="M240" s="1"/>
      <c r="N240" s="1"/>
      <c r="O240" s="1"/>
      <c r="P240" s="1"/>
      <c r="Q240" s="1"/>
      <c r="R240" s="1"/>
    </row>
    <row r="241" spans="1:18" ht="75.75" customHeight="1" thickBot="1" x14ac:dyDescent="0.3">
      <c r="A241" s="1"/>
      <c r="B241" s="1"/>
      <c r="C241" s="1"/>
      <c r="D241" s="1"/>
      <c r="E241" s="1"/>
      <c r="F241" s="1"/>
      <c r="G241" s="1"/>
      <c r="H241" s="1"/>
      <c r="I241" s="1"/>
      <c r="J241" s="1"/>
      <c r="K241" s="1"/>
      <c r="L241" s="1"/>
      <c r="M241" s="1"/>
      <c r="N241" s="1"/>
      <c r="O241" s="1"/>
      <c r="P241" s="1"/>
      <c r="Q241" s="1"/>
      <c r="R241" s="1"/>
    </row>
    <row r="242" spans="1:18" ht="75.75" customHeight="1" thickBot="1" x14ac:dyDescent="0.3">
      <c r="A242" s="1"/>
      <c r="B242" s="1"/>
      <c r="C242" s="1"/>
      <c r="D242" s="1"/>
      <c r="E242" s="1"/>
      <c r="F242" s="1"/>
      <c r="G242" s="1"/>
      <c r="H242" s="1"/>
      <c r="I242" s="1"/>
      <c r="J242" s="1"/>
      <c r="K242" s="1"/>
      <c r="L242" s="1"/>
      <c r="M242" s="1"/>
      <c r="N242" s="1"/>
      <c r="O242" s="1"/>
      <c r="P242" s="1"/>
      <c r="Q242" s="1"/>
      <c r="R242" s="1"/>
    </row>
    <row r="243" spans="1:18" ht="75.75" customHeight="1" thickBot="1" x14ac:dyDescent="0.3">
      <c r="A243" s="1"/>
      <c r="B243" s="1"/>
      <c r="C243" s="1"/>
      <c r="D243" s="1"/>
      <c r="E243" s="1"/>
      <c r="F243" s="1"/>
      <c r="G243" s="1"/>
      <c r="H243" s="1"/>
      <c r="I243" s="1"/>
      <c r="J243" s="1"/>
      <c r="K243" s="1"/>
      <c r="L243" s="1"/>
      <c r="M243" s="1"/>
      <c r="N243" s="1"/>
      <c r="O243" s="1"/>
      <c r="P243" s="1"/>
      <c r="Q243" s="1"/>
      <c r="R243" s="1"/>
    </row>
    <row r="244" spans="1:18" ht="75.75" customHeight="1" thickBot="1" x14ac:dyDescent="0.3">
      <c r="A244" s="1"/>
      <c r="B244" s="1"/>
      <c r="C244" s="1"/>
      <c r="D244" s="1"/>
      <c r="E244" s="1"/>
      <c r="F244" s="1"/>
      <c r="G244" s="1"/>
      <c r="H244" s="1"/>
      <c r="I244" s="1"/>
      <c r="J244" s="1"/>
      <c r="K244" s="1"/>
      <c r="L244" s="1"/>
      <c r="M244" s="1"/>
      <c r="N244" s="1"/>
      <c r="O244" s="1"/>
      <c r="P244" s="1"/>
      <c r="Q244" s="1"/>
      <c r="R244" s="1"/>
    </row>
    <row r="245" spans="1:18" ht="75.75" customHeight="1" thickBot="1" x14ac:dyDescent="0.3">
      <c r="A245" s="1"/>
      <c r="B245" s="1"/>
      <c r="C245" s="1"/>
      <c r="D245" s="1"/>
      <c r="E245" s="1"/>
      <c r="F245" s="1"/>
      <c r="G245" s="1"/>
      <c r="H245" s="1"/>
      <c r="I245" s="1"/>
      <c r="J245" s="1"/>
      <c r="K245" s="1"/>
      <c r="L245" s="1"/>
      <c r="M245" s="1"/>
      <c r="N245" s="1"/>
      <c r="O245" s="1"/>
      <c r="P245" s="1"/>
      <c r="Q245" s="1"/>
      <c r="R245" s="1"/>
    </row>
    <row r="246" spans="1:18" ht="75.75" customHeight="1" thickBot="1" x14ac:dyDescent="0.3">
      <c r="A246" s="1"/>
      <c r="B246" s="1"/>
      <c r="C246" s="1"/>
      <c r="D246" s="1"/>
      <c r="E246" s="1"/>
      <c r="F246" s="1"/>
      <c r="G246" s="1"/>
      <c r="H246" s="1"/>
      <c r="I246" s="1"/>
      <c r="J246" s="1"/>
      <c r="K246" s="1"/>
      <c r="L246" s="1"/>
      <c r="M246" s="1"/>
      <c r="N246" s="1"/>
      <c r="O246" s="1"/>
      <c r="P246" s="1"/>
      <c r="Q246" s="1"/>
      <c r="R246" s="1"/>
    </row>
    <row r="247" spans="1:18" ht="75.75" customHeight="1" thickBot="1" x14ac:dyDescent="0.3">
      <c r="A247" s="1"/>
      <c r="B247" s="1"/>
      <c r="C247" s="1"/>
      <c r="D247" s="1"/>
      <c r="E247" s="1"/>
      <c r="F247" s="1"/>
      <c r="G247" s="1"/>
      <c r="H247" s="1"/>
      <c r="I247" s="1"/>
      <c r="J247" s="1"/>
      <c r="K247" s="1"/>
      <c r="L247" s="1"/>
      <c r="M247" s="1"/>
      <c r="N247" s="1"/>
      <c r="O247" s="1"/>
      <c r="P247" s="1"/>
      <c r="Q247" s="1"/>
      <c r="R247" s="1"/>
    </row>
    <row r="248" spans="1:18" ht="75.75" customHeight="1" thickBot="1" x14ac:dyDescent="0.3">
      <c r="A248" s="1"/>
      <c r="B248" s="1"/>
      <c r="C248" s="1"/>
      <c r="D248" s="1"/>
      <c r="E248" s="1"/>
      <c r="F248" s="1"/>
      <c r="G248" s="1"/>
      <c r="H248" s="1"/>
      <c r="I248" s="1"/>
      <c r="J248" s="1"/>
      <c r="K248" s="1"/>
      <c r="L248" s="1"/>
      <c r="M248" s="1"/>
      <c r="N248" s="1"/>
      <c r="O248" s="1"/>
      <c r="P248" s="1"/>
      <c r="Q248" s="1"/>
      <c r="R248" s="1"/>
    </row>
    <row r="249" spans="1:18" ht="75.75" customHeight="1" thickBot="1" x14ac:dyDescent="0.3">
      <c r="A249" s="1"/>
      <c r="B249" s="1"/>
      <c r="C249" s="1"/>
      <c r="D249" s="1"/>
      <c r="E249" s="1"/>
      <c r="F249" s="1"/>
      <c r="G249" s="1"/>
      <c r="H249" s="1"/>
      <c r="I249" s="1"/>
      <c r="J249" s="1"/>
      <c r="K249" s="1"/>
      <c r="L249" s="1"/>
      <c r="M249" s="1"/>
      <c r="N249" s="1"/>
      <c r="O249" s="1"/>
      <c r="P249" s="1"/>
      <c r="Q249" s="1"/>
      <c r="R249" s="1"/>
    </row>
    <row r="250" spans="1:18" ht="75.75" customHeight="1" thickBot="1" x14ac:dyDescent="0.3">
      <c r="A250" s="1"/>
      <c r="B250" s="1"/>
      <c r="C250" s="1"/>
      <c r="D250" s="1"/>
      <c r="E250" s="1"/>
      <c r="F250" s="1"/>
      <c r="G250" s="1"/>
      <c r="H250" s="1"/>
      <c r="I250" s="1"/>
      <c r="J250" s="1"/>
      <c r="K250" s="1"/>
      <c r="L250" s="1"/>
      <c r="M250" s="1"/>
      <c r="N250" s="1"/>
      <c r="O250" s="1"/>
      <c r="P250" s="1"/>
      <c r="Q250" s="1"/>
      <c r="R250" s="1"/>
    </row>
    <row r="251" spans="1:18" ht="75.75" customHeight="1" thickBot="1" x14ac:dyDescent="0.3">
      <c r="A251" s="1"/>
      <c r="B251" s="1"/>
      <c r="C251" s="1"/>
      <c r="D251" s="1"/>
      <c r="E251" s="1"/>
      <c r="F251" s="1"/>
      <c r="G251" s="1"/>
      <c r="H251" s="1"/>
      <c r="I251" s="1"/>
      <c r="J251" s="1"/>
      <c r="K251" s="1"/>
      <c r="L251" s="1"/>
      <c r="M251" s="1"/>
      <c r="N251" s="1"/>
      <c r="O251" s="1"/>
      <c r="P251" s="1"/>
      <c r="Q251" s="1"/>
      <c r="R251" s="1"/>
    </row>
    <row r="252" spans="1:18" ht="75.75" customHeight="1" thickBot="1" x14ac:dyDescent="0.3">
      <c r="A252" s="1"/>
      <c r="B252" s="1"/>
      <c r="C252" s="1"/>
      <c r="D252" s="1"/>
      <c r="E252" s="1"/>
      <c r="F252" s="1"/>
      <c r="G252" s="1"/>
      <c r="H252" s="1"/>
      <c r="I252" s="1"/>
      <c r="J252" s="1"/>
      <c r="K252" s="1"/>
      <c r="L252" s="1"/>
      <c r="M252" s="1"/>
      <c r="N252" s="1"/>
      <c r="O252" s="1"/>
      <c r="P252" s="1"/>
      <c r="Q252" s="1"/>
      <c r="R252" s="1"/>
    </row>
    <row r="253" spans="1:18" ht="75.75" customHeight="1" thickBot="1" x14ac:dyDescent="0.3">
      <c r="A253" s="1"/>
      <c r="B253" s="1"/>
      <c r="C253" s="1"/>
      <c r="D253" s="1"/>
      <c r="E253" s="1"/>
      <c r="F253" s="1"/>
      <c r="G253" s="1"/>
      <c r="H253" s="1"/>
      <c r="I253" s="1"/>
      <c r="J253" s="1"/>
      <c r="K253" s="1"/>
      <c r="L253" s="1"/>
      <c r="M253" s="1"/>
      <c r="N253" s="1"/>
      <c r="O253" s="1"/>
      <c r="P253" s="1"/>
      <c r="Q253" s="1"/>
      <c r="R253" s="1"/>
    </row>
    <row r="254" spans="1:18" ht="75.75" customHeight="1" thickBot="1" x14ac:dyDescent="0.3">
      <c r="A254" s="1"/>
      <c r="B254" s="1"/>
      <c r="C254" s="1"/>
      <c r="D254" s="1"/>
      <c r="E254" s="1"/>
      <c r="F254" s="1"/>
      <c r="G254" s="1"/>
      <c r="H254" s="1"/>
      <c r="I254" s="1"/>
      <c r="J254" s="1"/>
      <c r="K254" s="1"/>
      <c r="L254" s="1"/>
      <c r="M254" s="1"/>
      <c r="N254" s="1"/>
      <c r="O254" s="1"/>
      <c r="P254" s="1"/>
      <c r="Q254" s="1"/>
      <c r="R254" s="1"/>
    </row>
    <row r="255" spans="1:18" ht="75.75" customHeight="1" thickBot="1" x14ac:dyDescent="0.3">
      <c r="A255" s="1"/>
      <c r="B255" s="1"/>
      <c r="C255" s="1"/>
      <c r="D255" s="1"/>
      <c r="E255" s="1"/>
      <c r="F255" s="1"/>
      <c r="G255" s="1"/>
      <c r="H255" s="1"/>
      <c r="I255" s="1"/>
      <c r="J255" s="1"/>
      <c r="K255" s="1"/>
      <c r="L255" s="1"/>
      <c r="M255" s="1"/>
      <c r="N255" s="1"/>
      <c r="O255" s="1"/>
      <c r="P255" s="1"/>
      <c r="Q255" s="1"/>
      <c r="R255" s="1"/>
    </row>
    <row r="256" spans="1:18" ht="75.75" customHeight="1" thickBot="1" x14ac:dyDescent="0.3">
      <c r="A256" s="1"/>
      <c r="B256" s="1"/>
      <c r="C256" s="1"/>
      <c r="D256" s="1"/>
      <c r="E256" s="1"/>
      <c r="F256" s="1"/>
      <c r="G256" s="1"/>
      <c r="H256" s="1"/>
      <c r="I256" s="1"/>
      <c r="J256" s="1"/>
      <c r="K256" s="1"/>
      <c r="L256" s="1"/>
      <c r="M256" s="1"/>
      <c r="N256" s="1"/>
      <c r="O256" s="1"/>
      <c r="P256" s="1"/>
      <c r="Q256" s="1"/>
      <c r="R256" s="1"/>
    </row>
    <row r="257" spans="1:18" ht="75.75" customHeight="1" thickBot="1" x14ac:dyDescent="0.3">
      <c r="A257" s="1"/>
      <c r="B257" s="1"/>
      <c r="C257" s="1"/>
      <c r="D257" s="1"/>
      <c r="E257" s="1"/>
      <c r="F257" s="1"/>
      <c r="G257" s="1"/>
      <c r="H257" s="1"/>
      <c r="I257" s="1"/>
      <c r="J257" s="1"/>
      <c r="K257" s="1"/>
      <c r="L257" s="1"/>
      <c r="M257" s="1"/>
      <c r="N257" s="1"/>
      <c r="O257" s="1"/>
      <c r="P257" s="1"/>
      <c r="Q257" s="1"/>
      <c r="R257" s="1"/>
    </row>
    <row r="258" spans="1:18" ht="75.75" customHeight="1" thickBot="1" x14ac:dyDescent="0.3">
      <c r="A258" s="1"/>
      <c r="B258" s="1"/>
      <c r="C258" s="1"/>
      <c r="D258" s="1"/>
      <c r="E258" s="1"/>
      <c r="F258" s="1"/>
      <c r="G258" s="1"/>
      <c r="H258" s="1"/>
      <c r="I258" s="1"/>
      <c r="J258" s="1"/>
      <c r="K258" s="1"/>
      <c r="L258" s="1"/>
      <c r="M258" s="1"/>
      <c r="N258" s="1"/>
      <c r="O258" s="1"/>
      <c r="P258" s="1"/>
      <c r="Q258" s="1"/>
      <c r="R258" s="1"/>
    </row>
    <row r="259" spans="1:18" ht="75.75" customHeight="1" thickBot="1" x14ac:dyDescent="0.3">
      <c r="A259" s="1"/>
      <c r="B259" s="1"/>
      <c r="C259" s="1"/>
      <c r="D259" s="1"/>
      <c r="E259" s="1"/>
      <c r="F259" s="1"/>
      <c r="G259" s="1"/>
      <c r="H259" s="1"/>
      <c r="I259" s="1"/>
      <c r="J259" s="1"/>
      <c r="K259" s="1"/>
      <c r="L259" s="1"/>
      <c r="M259" s="1"/>
      <c r="N259" s="1"/>
      <c r="O259" s="1"/>
      <c r="P259" s="1"/>
      <c r="Q259" s="1"/>
      <c r="R259" s="1"/>
    </row>
    <row r="260" spans="1:18" ht="75.75" customHeight="1" thickBot="1" x14ac:dyDescent="0.3">
      <c r="A260" s="1"/>
      <c r="B260" s="1"/>
      <c r="C260" s="1"/>
      <c r="D260" s="1"/>
      <c r="E260" s="1"/>
      <c r="F260" s="1"/>
      <c r="G260" s="1"/>
      <c r="H260" s="1"/>
      <c r="I260" s="1"/>
      <c r="J260" s="1"/>
      <c r="K260" s="1"/>
      <c r="L260" s="1"/>
      <c r="M260" s="1"/>
      <c r="N260" s="1"/>
      <c r="O260" s="1"/>
      <c r="P260" s="1"/>
      <c r="Q260" s="1"/>
      <c r="R260" s="1"/>
    </row>
    <row r="261" spans="1:18" ht="75.75" customHeight="1" thickBot="1" x14ac:dyDescent="0.3">
      <c r="A261" s="1"/>
      <c r="B261" s="1"/>
      <c r="C261" s="1"/>
      <c r="D261" s="1"/>
      <c r="E261" s="1"/>
      <c r="F261" s="1"/>
      <c r="G261" s="1"/>
      <c r="H261" s="1"/>
      <c r="I261" s="1"/>
      <c r="J261" s="1"/>
      <c r="K261" s="1"/>
      <c r="L261" s="1"/>
      <c r="M261" s="1"/>
      <c r="N261" s="1"/>
      <c r="O261" s="1"/>
      <c r="P261" s="1"/>
      <c r="Q261" s="1"/>
      <c r="R261" s="1"/>
    </row>
    <row r="262" spans="1:18" ht="75.75" customHeight="1" thickBot="1" x14ac:dyDescent="0.3">
      <c r="A262" s="1"/>
      <c r="B262" s="1"/>
      <c r="C262" s="1"/>
      <c r="D262" s="1"/>
      <c r="E262" s="1"/>
      <c r="F262" s="1"/>
      <c r="G262" s="1"/>
      <c r="H262" s="1"/>
      <c r="I262" s="1"/>
      <c r="J262" s="1"/>
      <c r="K262" s="1"/>
      <c r="L262" s="1"/>
      <c r="M262" s="1"/>
      <c r="N262" s="1"/>
      <c r="O262" s="1"/>
      <c r="P262" s="1"/>
      <c r="Q262" s="1"/>
      <c r="R262" s="1"/>
    </row>
    <row r="263" spans="1:18" ht="75.75" customHeight="1" thickBot="1" x14ac:dyDescent="0.3">
      <c r="A263" s="1"/>
      <c r="B263" s="1"/>
      <c r="C263" s="1"/>
      <c r="D263" s="1"/>
      <c r="E263" s="1"/>
      <c r="F263" s="1"/>
      <c r="G263" s="1"/>
      <c r="H263" s="1"/>
      <c r="I263" s="1"/>
      <c r="J263" s="1"/>
      <c r="K263" s="1"/>
      <c r="L263" s="1"/>
      <c r="M263" s="1"/>
      <c r="N263" s="1"/>
      <c r="O263" s="1"/>
      <c r="P263" s="1"/>
      <c r="Q263" s="1"/>
      <c r="R263" s="1"/>
    </row>
    <row r="264" spans="1:18" ht="75.75" customHeight="1" thickBot="1" x14ac:dyDescent="0.3">
      <c r="A264" s="1"/>
      <c r="B264" s="1"/>
      <c r="C264" s="1"/>
      <c r="D264" s="1"/>
      <c r="E264" s="1"/>
      <c r="F264" s="1"/>
      <c r="G264" s="1"/>
      <c r="H264" s="1"/>
      <c r="I264" s="1"/>
      <c r="J264" s="1"/>
      <c r="K264" s="1"/>
      <c r="L264" s="1"/>
      <c r="M264" s="1"/>
      <c r="N264" s="1"/>
      <c r="O264" s="1"/>
      <c r="P264" s="1"/>
      <c r="Q264" s="1"/>
      <c r="R264" s="1"/>
    </row>
    <row r="265" spans="1:18" ht="75.75" customHeight="1" thickBot="1" x14ac:dyDescent="0.3">
      <c r="A265" s="1"/>
      <c r="B265" s="1"/>
      <c r="C265" s="1"/>
      <c r="D265" s="1"/>
      <c r="E265" s="1"/>
      <c r="F265" s="1"/>
      <c r="G265" s="1"/>
      <c r="H265" s="1"/>
      <c r="I265" s="1"/>
      <c r="J265" s="1"/>
      <c r="K265" s="1"/>
      <c r="L265" s="1"/>
      <c r="M265" s="1"/>
      <c r="N265" s="1"/>
      <c r="O265" s="1"/>
      <c r="P265" s="1"/>
      <c r="Q265" s="1"/>
      <c r="R265" s="1"/>
    </row>
    <row r="266" spans="1:18" ht="75.75" customHeight="1" thickBot="1" x14ac:dyDescent="0.3">
      <c r="A266" s="1"/>
      <c r="B266" s="1"/>
      <c r="C266" s="1"/>
      <c r="D266" s="1"/>
      <c r="E266" s="1"/>
      <c r="F266" s="1"/>
      <c r="G266" s="1"/>
      <c r="H266" s="1"/>
      <c r="I266" s="1"/>
      <c r="J266" s="1"/>
      <c r="K266" s="1"/>
      <c r="L266" s="1"/>
      <c r="M266" s="1"/>
      <c r="N266" s="1"/>
      <c r="O266" s="1"/>
      <c r="P266" s="1"/>
      <c r="Q266" s="1"/>
      <c r="R266" s="1"/>
    </row>
    <row r="267" spans="1:18" ht="75.75" customHeight="1" thickBot="1" x14ac:dyDescent="0.3">
      <c r="A267" s="1"/>
      <c r="B267" s="1"/>
      <c r="C267" s="1"/>
      <c r="D267" s="1"/>
      <c r="E267" s="1"/>
      <c r="F267" s="1"/>
      <c r="G267" s="1"/>
      <c r="H267" s="1"/>
      <c r="I267" s="1"/>
      <c r="J267" s="1"/>
      <c r="K267" s="1"/>
      <c r="L267" s="1"/>
      <c r="M267" s="1"/>
      <c r="N267" s="1"/>
      <c r="O267" s="1"/>
      <c r="P267" s="1"/>
      <c r="Q267" s="1"/>
      <c r="R267" s="1"/>
    </row>
    <row r="268" spans="1:18" ht="75.75" customHeight="1" thickBot="1" x14ac:dyDescent="0.3">
      <c r="A268" s="1"/>
      <c r="B268" s="1"/>
      <c r="C268" s="1"/>
      <c r="D268" s="1"/>
      <c r="E268" s="1"/>
      <c r="F268" s="1"/>
      <c r="G268" s="1"/>
      <c r="H268" s="1"/>
      <c r="I268" s="1"/>
      <c r="J268" s="1"/>
      <c r="K268" s="1"/>
      <c r="L268" s="1"/>
      <c r="M268" s="1"/>
      <c r="N268" s="1"/>
      <c r="O268" s="1"/>
      <c r="P268" s="1"/>
      <c r="Q268" s="1"/>
      <c r="R268" s="1"/>
    </row>
    <row r="269" spans="1:18" ht="75.75" customHeight="1" thickBot="1" x14ac:dyDescent="0.3">
      <c r="A269" s="1"/>
      <c r="B269" s="1"/>
      <c r="C269" s="1"/>
      <c r="D269" s="1"/>
      <c r="E269" s="1"/>
      <c r="F269" s="1"/>
      <c r="G269" s="1"/>
      <c r="H269" s="1"/>
      <c r="I269" s="1"/>
      <c r="J269" s="1"/>
      <c r="K269" s="1"/>
      <c r="L269" s="1"/>
      <c r="M269" s="1"/>
      <c r="N269" s="1"/>
      <c r="O269" s="1"/>
      <c r="P269" s="1"/>
      <c r="Q269" s="1"/>
      <c r="R269" s="1"/>
    </row>
    <row r="270" spans="1:18" ht="75.75" customHeight="1" thickBot="1" x14ac:dyDescent="0.3">
      <c r="A270" s="1"/>
      <c r="B270" s="1"/>
      <c r="C270" s="1"/>
      <c r="D270" s="1"/>
      <c r="E270" s="1"/>
      <c r="F270" s="1"/>
      <c r="G270" s="1"/>
      <c r="H270" s="1"/>
      <c r="I270" s="1"/>
      <c r="J270" s="1"/>
      <c r="K270" s="1"/>
      <c r="L270" s="1"/>
      <c r="M270" s="1"/>
      <c r="N270" s="1"/>
      <c r="O270" s="1"/>
      <c r="P270" s="1"/>
      <c r="Q270" s="1"/>
      <c r="R270" s="1"/>
    </row>
    <row r="271" spans="1:18" ht="75.75" customHeight="1" thickBot="1" x14ac:dyDescent="0.3">
      <c r="A271" s="1"/>
      <c r="B271" s="1"/>
      <c r="C271" s="1"/>
      <c r="D271" s="1"/>
      <c r="E271" s="1"/>
      <c r="F271" s="1"/>
      <c r="G271" s="1"/>
      <c r="H271" s="1"/>
      <c r="I271" s="1"/>
      <c r="J271" s="1"/>
      <c r="K271" s="1"/>
      <c r="L271" s="1"/>
      <c r="M271" s="1"/>
      <c r="N271" s="1"/>
      <c r="O271" s="1"/>
      <c r="P271" s="1"/>
      <c r="Q271" s="1"/>
      <c r="R271" s="1"/>
    </row>
    <row r="272" spans="1:18" ht="75.75" customHeight="1" thickBot="1" x14ac:dyDescent="0.3">
      <c r="A272" s="1"/>
      <c r="B272" s="1"/>
      <c r="C272" s="1"/>
      <c r="D272" s="1"/>
      <c r="E272" s="1"/>
      <c r="F272" s="1"/>
      <c r="G272" s="1"/>
      <c r="H272" s="1"/>
      <c r="I272" s="1"/>
      <c r="J272" s="1"/>
      <c r="K272" s="1"/>
      <c r="L272" s="1"/>
      <c r="M272" s="1"/>
      <c r="N272" s="1"/>
      <c r="O272" s="1"/>
      <c r="P272" s="1"/>
      <c r="Q272" s="1"/>
      <c r="R272" s="1"/>
    </row>
    <row r="273" spans="1:18" ht="75.75" customHeight="1" thickBot="1" x14ac:dyDescent="0.3">
      <c r="A273" s="1"/>
      <c r="B273" s="1"/>
      <c r="C273" s="1"/>
      <c r="D273" s="1"/>
      <c r="E273" s="1"/>
      <c r="F273" s="1"/>
      <c r="G273" s="1"/>
      <c r="H273" s="1"/>
      <c r="I273" s="1"/>
      <c r="J273" s="1"/>
      <c r="K273" s="1"/>
      <c r="L273" s="1"/>
      <c r="M273" s="1"/>
      <c r="N273" s="1"/>
      <c r="O273" s="1"/>
      <c r="P273" s="1"/>
      <c r="Q273" s="1"/>
      <c r="R273" s="1"/>
    </row>
    <row r="274" spans="1:18" ht="75.75" customHeight="1" thickBot="1" x14ac:dyDescent="0.3">
      <c r="A274" s="1"/>
      <c r="B274" s="1"/>
      <c r="C274" s="1"/>
      <c r="D274" s="1"/>
      <c r="E274" s="1"/>
      <c r="F274" s="1"/>
      <c r="G274" s="1"/>
      <c r="H274" s="1"/>
      <c r="I274" s="1"/>
      <c r="J274" s="1"/>
      <c r="K274" s="1"/>
      <c r="L274" s="1"/>
      <c r="M274" s="1"/>
      <c r="N274" s="1"/>
      <c r="O274" s="1"/>
      <c r="P274" s="1"/>
      <c r="Q274" s="1"/>
      <c r="R274" s="1"/>
    </row>
    <row r="275" spans="1:18" ht="75.75" customHeight="1" thickBot="1" x14ac:dyDescent="0.3">
      <c r="A275" s="1"/>
      <c r="B275" s="1"/>
      <c r="C275" s="1"/>
      <c r="D275" s="1"/>
      <c r="E275" s="1"/>
      <c r="F275" s="1"/>
      <c r="G275" s="1"/>
      <c r="H275" s="1"/>
      <c r="I275" s="1"/>
      <c r="J275" s="1"/>
      <c r="K275" s="1"/>
      <c r="L275" s="1"/>
      <c r="M275" s="1"/>
      <c r="N275" s="1"/>
      <c r="O275" s="1"/>
      <c r="P275" s="1"/>
      <c r="Q275" s="1"/>
      <c r="R275" s="1"/>
    </row>
    <row r="276" spans="1:18" ht="75.75" customHeight="1" thickBot="1" x14ac:dyDescent="0.3">
      <c r="A276" s="1"/>
      <c r="B276" s="1"/>
      <c r="C276" s="1"/>
      <c r="D276" s="1"/>
      <c r="E276" s="1"/>
      <c r="F276" s="1"/>
      <c r="G276" s="1"/>
      <c r="H276" s="1"/>
      <c r="I276" s="1"/>
      <c r="J276" s="1"/>
      <c r="K276" s="1"/>
      <c r="L276" s="1"/>
      <c r="M276" s="1"/>
      <c r="N276" s="1"/>
      <c r="O276" s="1"/>
      <c r="P276" s="1"/>
      <c r="Q276" s="1"/>
      <c r="R276" s="1"/>
    </row>
    <row r="277" spans="1:18" ht="75.75" customHeight="1" thickBot="1" x14ac:dyDescent="0.3">
      <c r="A277" s="1"/>
      <c r="B277" s="1"/>
      <c r="C277" s="1"/>
      <c r="D277" s="1"/>
      <c r="E277" s="1"/>
      <c r="F277" s="1"/>
      <c r="G277" s="1"/>
      <c r="H277" s="1"/>
      <c r="I277" s="1"/>
      <c r="J277" s="1"/>
      <c r="K277" s="1"/>
      <c r="L277" s="1"/>
      <c r="M277" s="1"/>
      <c r="N277" s="1"/>
      <c r="O277" s="1"/>
      <c r="P277" s="1"/>
      <c r="Q277" s="1"/>
      <c r="R277" s="1"/>
    </row>
    <row r="278" spans="1:18" ht="75.75" customHeight="1" thickBot="1" x14ac:dyDescent="0.3">
      <c r="A278" s="1"/>
      <c r="B278" s="1"/>
      <c r="C278" s="1"/>
      <c r="D278" s="1"/>
      <c r="E278" s="1"/>
      <c r="F278" s="1"/>
      <c r="G278" s="1"/>
      <c r="H278" s="1"/>
      <c r="I278" s="1"/>
      <c r="J278" s="1"/>
      <c r="K278" s="1"/>
      <c r="L278" s="1"/>
      <c r="M278" s="1"/>
      <c r="N278" s="1"/>
      <c r="O278" s="1"/>
      <c r="P278" s="1"/>
      <c r="Q278" s="1"/>
      <c r="R278" s="1"/>
    </row>
    <row r="279" spans="1:18" ht="75.75" customHeight="1" thickBot="1" x14ac:dyDescent="0.3">
      <c r="A279" s="1"/>
      <c r="B279" s="1"/>
      <c r="C279" s="1"/>
      <c r="D279" s="1"/>
      <c r="E279" s="1"/>
      <c r="F279" s="1"/>
      <c r="G279" s="1"/>
      <c r="H279" s="1"/>
      <c r="I279" s="1"/>
      <c r="J279" s="1"/>
      <c r="K279" s="1"/>
      <c r="L279" s="1"/>
      <c r="M279" s="1"/>
      <c r="N279" s="1"/>
      <c r="O279" s="1"/>
      <c r="P279" s="1"/>
      <c r="Q279" s="1"/>
      <c r="R279" s="1"/>
    </row>
    <row r="280" spans="1:18" ht="75.75" customHeight="1" thickBot="1" x14ac:dyDescent="0.3">
      <c r="A280" s="1"/>
      <c r="B280" s="1"/>
      <c r="C280" s="1"/>
      <c r="D280" s="1"/>
      <c r="E280" s="1"/>
      <c r="F280" s="1"/>
      <c r="G280" s="1"/>
      <c r="H280" s="1"/>
      <c r="I280" s="1"/>
      <c r="J280" s="1"/>
      <c r="K280" s="1"/>
      <c r="L280" s="1"/>
      <c r="M280" s="1"/>
      <c r="N280" s="1"/>
      <c r="O280" s="1"/>
      <c r="P280" s="1"/>
      <c r="Q280" s="1"/>
      <c r="R280" s="1"/>
    </row>
    <row r="281" spans="1:18" ht="75.75" customHeight="1" thickBot="1" x14ac:dyDescent="0.3">
      <c r="A281" s="1"/>
      <c r="B281" s="1"/>
      <c r="C281" s="1"/>
      <c r="D281" s="1"/>
      <c r="E281" s="1"/>
      <c r="F281" s="1"/>
      <c r="G281" s="1"/>
      <c r="H281" s="1"/>
      <c r="I281" s="1"/>
      <c r="J281" s="1"/>
      <c r="K281" s="1"/>
      <c r="L281" s="1"/>
      <c r="M281" s="1"/>
      <c r="N281" s="1"/>
      <c r="O281" s="1"/>
      <c r="P281" s="1"/>
      <c r="Q281" s="1"/>
      <c r="R281" s="1"/>
    </row>
    <row r="282" spans="1:18" ht="75.75" customHeight="1" thickBot="1" x14ac:dyDescent="0.3">
      <c r="A282" s="1"/>
      <c r="B282" s="1"/>
      <c r="C282" s="1"/>
      <c r="D282" s="1"/>
      <c r="E282" s="1"/>
      <c r="F282" s="1"/>
      <c r="G282" s="1"/>
      <c r="H282" s="1"/>
      <c r="I282" s="1"/>
      <c r="J282" s="1"/>
      <c r="K282" s="1"/>
      <c r="L282" s="1"/>
      <c r="M282" s="1"/>
      <c r="N282" s="1"/>
      <c r="O282" s="1"/>
      <c r="P282" s="1"/>
      <c r="Q282" s="1"/>
      <c r="R282" s="1"/>
    </row>
    <row r="283" spans="1:18" ht="75.75" customHeight="1" thickBot="1" x14ac:dyDescent="0.3">
      <c r="A283" s="1"/>
      <c r="B283" s="1"/>
      <c r="C283" s="1"/>
      <c r="D283" s="1"/>
      <c r="E283" s="1"/>
      <c r="F283" s="1"/>
      <c r="G283" s="1"/>
      <c r="H283" s="1"/>
      <c r="I283" s="1"/>
      <c r="J283" s="1"/>
      <c r="K283" s="1"/>
      <c r="L283" s="1"/>
      <c r="M283" s="1"/>
      <c r="N283" s="1"/>
      <c r="O283" s="1"/>
      <c r="P283" s="1"/>
      <c r="Q283" s="1"/>
      <c r="R283"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51"/>
  <sheetViews>
    <sheetView tabSelected="1" topLeftCell="A337" workbookViewId="0">
      <selection activeCell="B186" sqref="B186"/>
    </sheetView>
  </sheetViews>
  <sheetFormatPr defaultRowHeight="15" x14ac:dyDescent="0.25"/>
  <cols>
    <col min="2" max="2" width="57.42578125" style="2" customWidth="1"/>
    <col min="3" max="3" width="26.140625" style="2" bestFit="1" customWidth="1"/>
    <col min="4" max="4" width="19" style="19" customWidth="1"/>
    <col min="5" max="5" width="7" style="18" customWidth="1"/>
  </cols>
  <sheetData>
    <row r="1" spans="2:4" ht="15.75" thickBot="1" x14ac:dyDescent="0.3"/>
    <row r="2" spans="2:4" x14ac:dyDescent="0.25">
      <c r="B2" s="11" t="s">
        <v>479</v>
      </c>
      <c r="C2" s="12" t="s">
        <v>489</v>
      </c>
    </row>
    <row r="3" spans="2:4" x14ac:dyDescent="0.25">
      <c r="B3" s="13" t="s">
        <v>21</v>
      </c>
      <c r="C3" s="20">
        <v>105</v>
      </c>
      <c r="D3" s="21">
        <f>GETPIVOTDATA("1. Vârsta",$B$2,"1. Vârsta","a. sub 18 ani")/GETPIVOTDATA("1. Vârsta",$B$2)</f>
        <v>0.57692307692307687</v>
      </c>
    </row>
    <row r="4" spans="2:4" x14ac:dyDescent="0.25">
      <c r="B4" s="13" t="s">
        <v>106</v>
      </c>
      <c r="C4" s="20">
        <v>58</v>
      </c>
      <c r="D4" s="21">
        <f>GETPIVOTDATA("1. Vârsta",$B$2,"1. Vârsta","b. 18 – 25")/GETPIVOTDATA("1. Vârsta",$B$2)</f>
        <v>0.31868131868131866</v>
      </c>
    </row>
    <row r="5" spans="2:4" x14ac:dyDescent="0.25">
      <c r="B5" s="13" t="s">
        <v>98</v>
      </c>
      <c r="C5" s="20">
        <v>12</v>
      </c>
      <c r="D5" s="21">
        <f>GETPIVOTDATA("1. Vârsta",$B$2,"1. Vârsta","c. 25 – 50")/GETPIVOTDATA("1. Vârsta",$B$2)</f>
        <v>6.5934065934065936E-2</v>
      </c>
    </row>
    <row r="6" spans="2:4" x14ac:dyDescent="0.25">
      <c r="B6" s="13" t="s">
        <v>12</v>
      </c>
      <c r="C6" s="20">
        <v>7</v>
      </c>
      <c r="D6" s="21">
        <f>GETPIVOTDATA("1. Vârsta",$B$2,"1. Vârsta","d. peste 50")/GETPIVOTDATA("1. Vârsta",$B$2)</f>
        <v>3.8461538461538464E-2</v>
      </c>
    </row>
    <row r="7" spans="2:4" ht="15.75" thickBot="1" x14ac:dyDescent="0.3">
      <c r="B7" s="14" t="s">
        <v>480</v>
      </c>
      <c r="C7" s="15">
        <v>182</v>
      </c>
    </row>
    <row r="8" spans="2:4" x14ac:dyDescent="0.25">
      <c r="B8" s="16"/>
      <c r="C8" s="17"/>
    </row>
    <row r="9" spans="2:4" x14ac:dyDescent="0.25">
      <c r="B9" s="16"/>
      <c r="C9" s="17"/>
    </row>
    <row r="10" spans="2:4" ht="15.75" thickBot="1" x14ac:dyDescent="0.3"/>
    <row r="11" spans="2:4" x14ac:dyDescent="0.25">
      <c r="B11" s="11" t="s">
        <v>479</v>
      </c>
      <c r="C11" s="12" t="s">
        <v>490</v>
      </c>
    </row>
    <row r="12" spans="2:4" x14ac:dyDescent="0.25">
      <c r="B12" s="13" t="s">
        <v>13</v>
      </c>
      <c r="C12" s="20">
        <v>104</v>
      </c>
      <c r="D12" s="21">
        <f>GETPIVOTDATA("2. Sexul",$B$11,"2. Sexul","a. feminin")/GETPIVOTDATA("2. Sexul",$B$11)</f>
        <v>0.5714285714285714</v>
      </c>
    </row>
    <row r="13" spans="2:4" x14ac:dyDescent="0.25">
      <c r="B13" s="13" t="s">
        <v>22</v>
      </c>
      <c r="C13" s="20">
        <v>78</v>
      </c>
      <c r="D13" s="21">
        <f>GETPIVOTDATA("2. Sexul",$B$11,"2. Sexul","b. masculin")/GETPIVOTDATA("2. Sexul",$B$11)</f>
        <v>0.42857142857142855</v>
      </c>
    </row>
    <row r="14" spans="2:4" ht="15.75" thickBot="1" x14ac:dyDescent="0.3">
      <c r="B14" s="14" t="s">
        <v>480</v>
      </c>
      <c r="C14" s="15">
        <v>182</v>
      </c>
    </row>
    <row r="15" spans="2:4" x14ac:dyDescent="0.25">
      <c r="B15" s="16"/>
      <c r="C15" s="17"/>
    </row>
    <row r="16" spans="2:4" x14ac:dyDescent="0.25">
      <c r="B16" s="16"/>
      <c r="C16" s="17"/>
    </row>
    <row r="17" spans="2:4" x14ac:dyDescent="0.25">
      <c r="B17" s="16"/>
      <c r="C17" s="17"/>
    </row>
    <row r="18" spans="2:4" x14ac:dyDescent="0.25">
      <c r="B18" s="16"/>
      <c r="C18" s="17"/>
    </row>
    <row r="19" spans="2:4" x14ac:dyDescent="0.25">
      <c r="B19" s="16"/>
      <c r="C19" s="17"/>
    </row>
    <row r="20" spans="2:4" x14ac:dyDescent="0.25">
      <c r="B20"/>
      <c r="C20"/>
    </row>
    <row r="21" spans="2:4" ht="15.75" thickBot="1" x14ac:dyDescent="0.3"/>
    <row r="22" spans="2:4" x14ac:dyDescent="0.25">
      <c r="B22" s="11" t="s">
        <v>479</v>
      </c>
      <c r="C22" s="12" t="s">
        <v>491</v>
      </c>
    </row>
    <row r="23" spans="2:4" x14ac:dyDescent="0.25">
      <c r="B23" s="13" t="s">
        <v>23</v>
      </c>
      <c r="C23" s="20">
        <v>157</v>
      </c>
      <c r="D23" s="21">
        <f>GETPIVOTDATA("3. Nivelul de studii",$B$22,"3. Nivelul de studii","a. liceale")/GETPIVOTDATA("3. Nivelul de studii",$B$22)</f>
        <v>0.86263736263736268</v>
      </c>
    </row>
    <row r="24" spans="2:4" x14ac:dyDescent="0.25">
      <c r="B24" s="13" t="s">
        <v>184</v>
      </c>
      <c r="C24" s="20">
        <v>6</v>
      </c>
      <c r="D24" s="21">
        <f>GETPIVOTDATA("3. Nivelul de studii",$B$22,"3. Nivelul de studii","b. postliceale")/GETPIVOTDATA("3. Nivelul de studii",$B$22)</f>
        <v>3.2967032967032968E-2</v>
      </c>
    </row>
    <row r="25" spans="2:4" x14ac:dyDescent="0.25">
      <c r="B25" s="13" t="s">
        <v>14</v>
      </c>
      <c r="C25" s="20">
        <v>9</v>
      </c>
      <c r="D25" s="21">
        <f>GETPIVOTDATA("3. Nivelul de studii",$B$22,"3. Nivelul de studii","c. universitare")/GETPIVOTDATA("3. Nivelul de studii",$B$22)</f>
        <v>4.9450549450549448E-2</v>
      </c>
    </row>
    <row r="26" spans="2:4" x14ac:dyDescent="0.25">
      <c r="B26" s="13" t="s">
        <v>99</v>
      </c>
      <c r="C26" s="20">
        <v>10</v>
      </c>
      <c r="D26" s="21">
        <f>GETPIVOTDATA("3. Nivelul de studii",$B$22,"3. Nivelul de studii","d. postuniversitare")/GETPIVOTDATA("3. Nivelul de studii",$B$22)</f>
        <v>5.4945054945054944E-2</v>
      </c>
    </row>
    <row r="27" spans="2:4" ht="15.75" thickBot="1" x14ac:dyDescent="0.3">
      <c r="B27" s="14" t="s">
        <v>480</v>
      </c>
      <c r="C27" s="15">
        <v>182</v>
      </c>
    </row>
    <row r="35" spans="2:5" ht="15.75" thickBot="1" x14ac:dyDescent="0.3"/>
    <row r="36" spans="2:5" s="4" customFormat="1" ht="120" x14ac:dyDescent="0.25">
      <c r="B36" s="5" t="s">
        <v>479</v>
      </c>
      <c r="C36" s="6" t="s">
        <v>481</v>
      </c>
      <c r="D36" s="19"/>
      <c r="E36" s="19"/>
    </row>
    <row r="37" spans="2:5" x14ac:dyDescent="0.25">
      <c r="B37" s="7" t="s">
        <v>29</v>
      </c>
      <c r="C37" s="22">
        <v>23</v>
      </c>
      <c r="D37" s="21">
        <f>GETPIVOTDATA("4. În opinia dumneavoastră, cine produce cea mai mare risipă alimentară ? *(alegeţi o singură variantă care consideraţi că se află pe primul loc la risipa alimentară).",$B$36,"4. În opinia dumneavoastră, cine produce cea mai mare risipă alimentară ? *(alegeţi o singură variantă care consideraţi că se află pe primul loc la risipa alimentară).","a. industria alimentară")/GETPIVOTDATA("4. În opinia dumneavoastră, cine produce cea mai mare risipă alimentară ? *(alegeţi o singură variantă care consideraţi că se află pe primul loc la risipa alimentară).",$B$36)</f>
        <v>0.12637362637362637</v>
      </c>
    </row>
    <row r="38" spans="2:5" x14ac:dyDescent="0.25">
      <c r="B38" s="7" t="s">
        <v>15</v>
      </c>
      <c r="C38" s="22">
        <v>153</v>
      </c>
      <c r="D38" s="21">
        <f>GETPIVOTDATA("4. În opinia dumneavoastră, cine produce cea mai mare risipă alimentară ? *(alegeţi o singură variantă care consideraţi că se află pe primul loc la risipa alimentară).",$B$36,"4. În opinia dumneavoastră, cine produce cea mai mare risipă alimentară ? *(alegeţi o singură variantă care consideraţi că se află pe primul loc la risipa alimentară).","b. oamenii/populaţia")/GETPIVOTDATA("4. În opinia dumneavoastră, cine produce cea mai mare risipă alimentară ? *(alegeţi o singură variantă care consideraţi că se află pe primul loc la risipa alimentară).",$B$36)</f>
        <v>0.84065934065934067</v>
      </c>
    </row>
    <row r="39" spans="2:5" x14ac:dyDescent="0.25">
      <c r="B39" s="7" t="s">
        <v>60</v>
      </c>
      <c r="C39" s="22">
        <v>5</v>
      </c>
      <c r="D39" s="21">
        <f>GETPIVOTDATA("4. În opinia dumneavoastră, cine produce cea mai mare risipă alimentară ? *(alegeţi o singură variantă care consideraţi că se află pe primul loc la risipa alimentară).",$B$36,"4. În opinia dumneavoastră, cine produce cea mai mare risipă alimentară ? *(alegeţi o singură variantă care consideraţi că se află pe primul loc la risipa alimentară).","c. agricultura")/GETPIVOTDATA("4. În opinia dumneavoastră, cine produce cea mai mare risipă alimentară ? *(alegeţi o singură variantă care consideraţi că se află pe primul loc la risipa alimentară).",$B$36)</f>
        <v>2.7472527472527472E-2</v>
      </c>
    </row>
    <row r="40" spans="2:5" x14ac:dyDescent="0.25">
      <c r="B40" s="7" t="s">
        <v>222</v>
      </c>
      <c r="C40" s="22">
        <v>1</v>
      </c>
      <c r="D40" s="21">
        <f>GETPIVOTDATA("4. În opinia dumneavoastră, cine produce cea mai mare risipă alimentară ? *(alegeţi o singură variantă care consideraţi că se află pe primul loc la risipa alimentară).",$B$36,"4. În opinia dumneavoastră, cine produce cea mai mare risipă alimentară ? *(alegeţi o singură variantă care consideraţi că se află pe primul loc la risipa alimentară).","Supermarketurile, Hypermarket urile")/GETPIVOTDATA("4. În opinia dumneavoastră, cine produce cea mai mare risipă alimentară ? *(alegeţi o singură variantă care consideraţi că se află pe primul loc la risipa alimentară).",$B$36)</f>
        <v>5.4945054945054949E-3</v>
      </c>
    </row>
    <row r="41" spans="2:5" ht="15.75" thickBot="1" x14ac:dyDescent="0.3">
      <c r="B41" s="9" t="s">
        <v>480</v>
      </c>
      <c r="C41" s="10">
        <v>182</v>
      </c>
    </row>
    <row r="43" spans="2:5" ht="15.75" thickBot="1" x14ac:dyDescent="0.3"/>
    <row r="44" spans="2:5" ht="60" x14ac:dyDescent="0.25">
      <c r="B44" s="5" t="s">
        <v>479</v>
      </c>
      <c r="C44" s="6" t="s">
        <v>482</v>
      </c>
    </row>
    <row r="45" spans="2:5" x14ac:dyDescent="0.25">
      <c r="B45" s="7" t="s">
        <v>94</v>
      </c>
      <c r="C45" s="22">
        <v>5</v>
      </c>
      <c r="D45" s="21">
        <f>GETPIVOTDATA("5. Ce alimente ati observat că se aruncă cel mai mult acasă la voi ?Exemple :",$B$44,"5. Ce alimente ati observat că se aruncă cel mai mult acasă la voi ?Exemple :","-")/182</f>
        <v>2.7472527472527472E-2</v>
      </c>
    </row>
    <row r="46" spans="2:5" x14ac:dyDescent="0.25">
      <c r="B46" s="7" t="s">
        <v>127</v>
      </c>
      <c r="C46" s="22">
        <v>1</v>
      </c>
      <c r="D46" s="21">
        <f>GETPIVOTDATA("5. Ce alimente ati observat că se aruncă cel mai mult acasă la voi ?Exemple :",$B$44,"5. Ce alimente ati observat că se aruncă cel mai mult acasă la voi ?Exemple :",",")/182</f>
        <v>5.4945054945054949E-3</v>
      </c>
    </row>
    <row r="47" spans="2:5" x14ac:dyDescent="0.25">
      <c r="B47" s="7" t="s">
        <v>61</v>
      </c>
      <c r="C47" s="22">
        <v>7</v>
      </c>
      <c r="D47" s="21">
        <f>GETPIVOTDATA("5. Ce alimente ati observat că se aruncă cel mai mult acasă la voi ?Exemple :",$B$44,"5. Ce alimente ati observat că se aruncă cel mai mult acasă la voi ?Exemple :",".")/182</f>
        <v>3.8461538461538464E-2</v>
      </c>
    </row>
    <row r="48" spans="2:5" x14ac:dyDescent="0.25">
      <c r="B48" s="7" t="s">
        <v>344</v>
      </c>
      <c r="C48" s="22">
        <v>1</v>
      </c>
      <c r="D48" s="21">
        <f>GETPIVOTDATA("5. Ce alimente ati observat că se aruncă cel mai mult acasă la voi ?Exemple :",$B$44,"5. Ce alimente ati observat că se aruncă cel mai mult acasă la voi ?Exemple :","...")/182</f>
        <v>5.4945054945054949E-3</v>
      </c>
    </row>
    <row r="49" spans="2:4" x14ac:dyDescent="0.25">
      <c r="B49" s="7" t="s">
        <v>430</v>
      </c>
      <c r="C49" s="22">
        <v>1</v>
      </c>
      <c r="D49" s="21">
        <f t="shared" ref="D49:D52" si="0">GETPIVOTDATA("5. Ce alimente ati observat că se aruncă cel mai mult acasă la voi ?Exemple :",$B$44,"5. Ce alimente ati observat că se aruncă cel mai mult acasă la voi ?Exemple :","...")/182</f>
        <v>5.4945054945054949E-3</v>
      </c>
    </row>
    <row r="50" spans="2:4" ht="50.25" customHeight="1" x14ac:dyDescent="0.25">
      <c r="B50" s="7" t="s">
        <v>236</v>
      </c>
      <c r="C50" s="22">
        <v>1</v>
      </c>
      <c r="D50" s="21">
        <f t="shared" si="0"/>
        <v>5.4945054945054949E-3</v>
      </c>
    </row>
    <row r="51" spans="2:4" ht="33.75" customHeight="1" x14ac:dyDescent="0.25">
      <c r="B51" s="7" t="s">
        <v>324</v>
      </c>
      <c r="C51" s="22">
        <v>1</v>
      </c>
      <c r="D51" s="21">
        <f t="shared" si="0"/>
        <v>5.4945054945054949E-3</v>
      </c>
    </row>
    <row r="52" spans="2:4" x14ac:dyDescent="0.25">
      <c r="B52" s="7" t="s">
        <v>24</v>
      </c>
      <c r="C52" s="22">
        <v>1</v>
      </c>
      <c r="D52" s="21">
        <f t="shared" si="0"/>
        <v>5.4945054945054949E-3</v>
      </c>
    </row>
    <row r="53" spans="2:4" x14ac:dyDescent="0.25">
      <c r="B53" s="7" t="s">
        <v>241</v>
      </c>
      <c r="C53" s="22">
        <v>2</v>
      </c>
      <c r="D53" s="21">
        <f>GETPIVOTDATA("5. Ce alimente ati observat că se aruncă cel mai mult acasă la voi ?Exemple :",$B$44,"5. Ce alimente ati observat că se aruncă cel mai mult acasă la voi ?Exemple :","Ambalaje")/182</f>
        <v>1.098901098901099E-2</v>
      </c>
    </row>
    <row r="54" spans="2:4" x14ac:dyDescent="0.25">
      <c r="B54" s="7" t="s">
        <v>107</v>
      </c>
      <c r="C54" s="22">
        <v>1</v>
      </c>
      <c r="D54" s="21">
        <f>GETPIVOTDATA("5. Ce alimente ati observat că se aruncă cel mai mult acasă la voi ?Exemple :",$B$44,"5. Ce alimente ati observat că se aruncă cel mai mult acasă la voi ?Exemple :","Ambalaje/ peturi")/182</f>
        <v>5.4945054945054949E-3</v>
      </c>
    </row>
    <row r="55" spans="2:4" x14ac:dyDescent="0.25">
      <c r="B55" s="7" t="s">
        <v>477</v>
      </c>
      <c r="C55" s="22">
        <v>1</v>
      </c>
      <c r="D55" s="21">
        <f t="shared" ref="D55:D57" si="1">GETPIVOTDATA("5. Ce alimente ati observat că se aruncă cel mai mult acasă la voi ?Exemple :",$B$44,"5. Ce alimente ati observat că se aruncă cel mai mult acasă la voi ?Exemple :","Ambalaje/ peturi")/182</f>
        <v>5.4945054945054949E-3</v>
      </c>
    </row>
    <row r="56" spans="2:4" x14ac:dyDescent="0.25">
      <c r="B56" s="7" t="s">
        <v>186</v>
      </c>
      <c r="C56" s="22">
        <v>1</v>
      </c>
      <c r="D56" s="21">
        <f t="shared" si="1"/>
        <v>5.4945054945054949E-3</v>
      </c>
    </row>
    <row r="57" spans="2:4" x14ac:dyDescent="0.25">
      <c r="B57" s="7" t="s">
        <v>461</v>
      </c>
      <c r="C57" s="22">
        <v>1</v>
      </c>
      <c r="D57" s="21">
        <f t="shared" si="1"/>
        <v>5.4945054945054949E-3</v>
      </c>
    </row>
    <row r="58" spans="2:4" x14ac:dyDescent="0.25">
      <c r="B58" s="7" t="s">
        <v>177</v>
      </c>
      <c r="C58" s="22">
        <v>5</v>
      </c>
      <c r="D58" s="21">
        <f>GETPIVOTDATA("5. Ce alimente ati observat că se aruncă cel mai mult acasă la voi ?Exemple :",$B$44,"5. Ce alimente ati observat că se aruncă cel mai mult acasă la voi ?Exemple :","carne")/182</f>
        <v>2.7472527472527472E-2</v>
      </c>
    </row>
    <row r="59" spans="2:4" x14ac:dyDescent="0.25">
      <c r="B59" s="7" t="s">
        <v>376</v>
      </c>
      <c r="C59" s="22">
        <v>1</v>
      </c>
      <c r="D59" s="21">
        <f>GETPIVOTDATA("5. Ce alimente ati observat că se aruncă cel mai mult acasă la voi ?Exemple :",$B$44,"5. Ce alimente ati observat că se aruncă cel mai mult acasă la voi ?Exemple :","Carne , pâine")/182</f>
        <v>5.4945054945054949E-3</v>
      </c>
    </row>
    <row r="60" spans="2:4" x14ac:dyDescent="0.25">
      <c r="B60" s="7" t="s">
        <v>454</v>
      </c>
      <c r="C60" s="22">
        <v>1</v>
      </c>
      <c r="D60" s="21">
        <f t="shared" ref="D60:D62" si="2">GETPIVOTDATA("5. Ce alimente ati observat că se aruncă cel mai mult acasă la voi ?Exemple :",$B$44,"5. Ce alimente ati observat că se aruncă cel mai mult acasă la voi ?Exemple :","Carne , pâine")/182</f>
        <v>5.4945054945054949E-3</v>
      </c>
    </row>
    <row r="61" spans="2:4" x14ac:dyDescent="0.25">
      <c r="B61" s="7" t="s">
        <v>441</v>
      </c>
      <c r="C61" s="22">
        <v>1</v>
      </c>
      <c r="D61" s="21">
        <f t="shared" si="2"/>
        <v>5.4945054945054949E-3</v>
      </c>
    </row>
    <row r="62" spans="2:4" ht="30" x14ac:dyDescent="0.25">
      <c r="B62" s="7" t="s">
        <v>355</v>
      </c>
      <c r="C62" s="22">
        <v>1</v>
      </c>
      <c r="D62" s="21">
        <f t="shared" si="2"/>
        <v>5.4945054945054949E-3</v>
      </c>
    </row>
    <row r="63" spans="2:4" x14ac:dyDescent="0.25">
      <c r="B63" s="7" t="s">
        <v>138</v>
      </c>
      <c r="C63" s="22">
        <v>2</v>
      </c>
      <c r="D63" s="21">
        <f>GETPIVOTDATA("5. Ce alimente ati observat că se aruncă cel mai mult acasă la voi ?Exemple :",$B$44,"5. Ce alimente ati observat că se aruncă cel mai mult acasă la voi ?Exemple :","Carnea")/182</f>
        <v>1.098901098901099E-2</v>
      </c>
    </row>
    <row r="64" spans="2:4" x14ac:dyDescent="0.25">
      <c r="B64" s="7" t="s">
        <v>79</v>
      </c>
      <c r="C64" s="22">
        <v>1</v>
      </c>
      <c r="D64" s="21">
        <f>GETPIVOTDATA("5. Ce alimente ati observat că se aruncă cel mai mult acasă la voi ?Exemple :",$B$44,"5. Ce alimente ati observat că se aruncă cel mai mult acasă la voi ?Exemple :","Carnea stricata 
")/182</f>
        <v>5.4945054945054949E-3</v>
      </c>
    </row>
    <row r="65" spans="2:4" x14ac:dyDescent="0.25">
      <c r="B65" s="7" t="s">
        <v>474</v>
      </c>
      <c r="C65" s="22">
        <v>1</v>
      </c>
      <c r="D65" s="21">
        <f t="shared" ref="D65:D69" si="3">GETPIVOTDATA("5. Ce alimente ati observat că se aruncă cel mai mult acasă la voi ?Exemple :",$B$44,"5. Ce alimente ati observat că se aruncă cel mai mult acasă la voi ?Exemple :","Carnea stricata 
")/182</f>
        <v>5.4945054945054949E-3</v>
      </c>
    </row>
    <row r="66" spans="2:4" x14ac:dyDescent="0.25">
      <c r="B66" s="7" t="s">
        <v>427</v>
      </c>
      <c r="C66" s="22">
        <v>1</v>
      </c>
      <c r="D66" s="21">
        <f t="shared" si="3"/>
        <v>5.4945054945054949E-3</v>
      </c>
    </row>
    <row r="67" spans="2:4" x14ac:dyDescent="0.25">
      <c r="B67" s="7" t="s">
        <v>171</v>
      </c>
      <c r="C67" s="22">
        <v>1</v>
      </c>
      <c r="D67" s="21">
        <f t="shared" si="3"/>
        <v>5.4945054945054949E-3</v>
      </c>
    </row>
    <row r="68" spans="2:4" x14ac:dyDescent="0.25">
      <c r="B68" s="7" t="s">
        <v>160</v>
      </c>
      <c r="C68" s="22">
        <v>1</v>
      </c>
      <c r="D68" s="21">
        <f t="shared" si="3"/>
        <v>5.4945054945054949E-3</v>
      </c>
    </row>
    <row r="69" spans="2:4" x14ac:dyDescent="0.25">
      <c r="B69" s="7" t="s">
        <v>41</v>
      </c>
      <c r="C69" s="22">
        <v>1</v>
      </c>
      <c r="D69" s="21">
        <f t="shared" si="3"/>
        <v>5.4945054945054949E-3</v>
      </c>
    </row>
    <row r="70" spans="2:4" x14ac:dyDescent="0.25">
      <c r="B70" s="7" t="s">
        <v>57</v>
      </c>
      <c r="C70" s="22">
        <v>6</v>
      </c>
      <c r="D70" s="21">
        <f>GETPIVOTDATA("5. Ce alimente ati observat că se aruncă cel mai mult acasă la voi ?Exemple :",$B$44,"5. Ce alimente ati observat că se aruncă cel mai mult acasă la voi ?Exemple :","Ciorba")/182</f>
        <v>3.2967032967032968E-2</v>
      </c>
    </row>
    <row r="71" spans="2:4" x14ac:dyDescent="0.25">
      <c r="B71" s="7" t="s">
        <v>85</v>
      </c>
      <c r="C71" s="22">
        <v>1</v>
      </c>
      <c r="D71" s="21">
        <f>GETPIVOTDATA("5. Ce alimente ati observat că se aruncă cel mai mult acasă la voi ?Exemple :",$B$44,"5. Ce alimente ati observat că se aruncă cel mai mult acasă la voi ?Exemple :","Ciorbă")/182</f>
        <v>5.4945054945054949E-3</v>
      </c>
    </row>
    <row r="72" spans="2:4" x14ac:dyDescent="0.25">
      <c r="B72" s="7" t="s">
        <v>275</v>
      </c>
      <c r="C72" s="22">
        <v>1</v>
      </c>
      <c r="D72" s="21">
        <f t="shared" ref="D72:D73" si="4">GETPIVOTDATA("5. Ce alimente ati observat că se aruncă cel mai mult acasă la voi ?Exemple :",$B$44,"5. Ce alimente ati observat că se aruncă cel mai mult acasă la voi ?Exemple :","Ciorbă")/182</f>
        <v>5.4945054945054949E-3</v>
      </c>
    </row>
    <row r="73" spans="2:4" x14ac:dyDescent="0.25">
      <c r="B73" s="7" t="s">
        <v>30</v>
      </c>
      <c r="C73" s="22">
        <v>1</v>
      </c>
      <c r="D73" s="21">
        <f t="shared" si="4"/>
        <v>5.4945054945054949E-3</v>
      </c>
    </row>
    <row r="74" spans="2:4" x14ac:dyDescent="0.25">
      <c r="B74" s="7" t="s">
        <v>368</v>
      </c>
      <c r="C74" s="22">
        <v>3</v>
      </c>
      <c r="D74" s="21">
        <f>GETPIVOTDATA("5. Ce alimente ati observat că se aruncă cel mai mult acasă la voi ?Exemple :",$B$44,"5. Ce alimente ati observat că se aruncă cel mai mult acasă la voi ?Exemple :","Conserve")/182</f>
        <v>1.6483516483516484E-2</v>
      </c>
    </row>
    <row r="75" spans="2:4" x14ac:dyDescent="0.25">
      <c r="B75" s="7" t="s">
        <v>91</v>
      </c>
      <c r="C75" s="22">
        <v>1</v>
      </c>
      <c r="D75" s="21">
        <f>GETPIVOTDATA("5. Ce alimente ati observat că se aruncă cel mai mult acasă la voi ?Exemple :",$B$44,"5. Ce alimente ati observat că se aruncă cel mai mult acasă la voi ?Exemple :","conserve , pungi plastic")/182</f>
        <v>5.4945054945054949E-3</v>
      </c>
    </row>
    <row r="76" spans="2:4" ht="18" customHeight="1" x14ac:dyDescent="0.25">
      <c r="B76" s="7" t="s">
        <v>432</v>
      </c>
      <c r="C76" s="22">
        <v>1</v>
      </c>
      <c r="D76" s="21">
        <f t="shared" ref="D76:D82" si="5">GETPIVOTDATA("5. Ce alimente ati observat că se aruncă cel mai mult acasă la voi ?Exemple :",$B$44,"5. Ce alimente ati observat că se aruncă cel mai mult acasă la voi ?Exemple :","conserve , pungi plastic")/182</f>
        <v>5.4945054945054949E-3</v>
      </c>
    </row>
    <row r="77" spans="2:4" x14ac:dyDescent="0.25">
      <c r="B77" s="7" t="s">
        <v>219</v>
      </c>
      <c r="C77" s="22">
        <v>1</v>
      </c>
      <c r="D77" s="21">
        <f t="shared" si="5"/>
        <v>5.4945054945054949E-3</v>
      </c>
    </row>
    <row r="78" spans="2:4" x14ac:dyDescent="0.25">
      <c r="B78" s="7" t="s">
        <v>82</v>
      </c>
      <c r="C78" s="22">
        <v>1</v>
      </c>
      <c r="D78" s="21">
        <f t="shared" si="5"/>
        <v>5.4945054945054949E-3</v>
      </c>
    </row>
    <row r="79" spans="2:4" ht="18" customHeight="1" x14ac:dyDescent="0.25">
      <c r="B79" s="7" t="s">
        <v>206</v>
      </c>
      <c r="C79" s="22">
        <v>1</v>
      </c>
      <c r="D79" s="21">
        <f t="shared" si="5"/>
        <v>5.4945054945054949E-3</v>
      </c>
    </row>
    <row r="80" spans="2:4" x14ac:dyDescent="0.25">
      <c r="B80" s="7" t="s">
        <v>194</v>
      </c>
      <c r="C80" s="22">
        <v>1</v>
      </c>
      <c r="D80" s="21">
        <f t="shared" si="5"/>
        <v>5.4945054945054949E-3</v>
      </c>
    </row>
    <row r="81" spans="2:4" x14ac:dyDescent="0.25">
      <c r="B81" s="7" t="s">
        <v>341</v>
      </c>
      <c r="C81" s="22">
        <v>1</v>
      </c>
      <c r="D81" s="21">
        <f t="shared" si="5"/>
        <v>5.4945054945054949E-3</v>
      </c>
    </row>
    <row r="82" spans="2:4" x14ac:dyDescent="0.25">
      <c r="B82" s="7" t="s">
        <v>191</v>
      </c>
      <c r="C82" s="22">
        <v>1</v>
      </c>
      <c r="D82" s="21">
        <f t="shared" si="5"/>
        <v>5.4945054945054949E-3</v>
      </c>
    </row>
    <row r="83" spans="2:4" x14ac:dyDescent="0.25">
      <c r="B83" s="7" t="s">
        <v>154</v>
      </c>
      <c r="C83" s="22">
        <v>3</v>
      </c>
      <c r="D83" s="21">
        <f>GETPIVOTDATA("5. Ce alimente ati observat că se aruncă cel mai mult acasă la voi ?Exemple :",$B$44,"5. Ce alimente ati observat că se aruncă cel mai mult acasă la voi ?Exemple :","Fructele")/182</f>
        <v>1.6483516483516484E-2</v>
      </c>
    </row>
    <row r="84" spans="2:4" x14ac:dyDescent="0.25">
      <c r="B84" s="7" t="s">
        <v>88</v>
      </c>
      <c r="C84" s="22">
        <v>1</v>
      </c>
      <c r="D84" s="21">
        <f>GETPIVOTDATA("5. Ce alimente ati observat că se aruncă cel mai mult acasă la voi ?Exemple :",$B$44,"5. Ce alimente ati observat că se aruncă cel mai mult acasă la voi ?Exemple :","Hârtie")/182</f>
        <v>5.4945054945054949E-3</v>
      </c>
    </row>
    <row r="85" spans="2:4" ht="27" customHeight="1" x14ac:dyDescent="0.25">
      <c r="B85" s="7" t="s">
        <v>308</v>
      </c>
      <c r="C85" s="22">
        <v>1</v>
      </c>
      <c r="D85" s="21">
        <f t="shared" ref="D85:D89" si="6">GETPIVOTDATA("5. Ce alimente ati observat că se aruncă cel mai mult acasă la voi ?Exemple :",$B$44,"5. Ce alimente ati observat că se aruncă cel mai mult acasă la voi ?Exemple :","Hârtie")/182</f>
        <v>5.4945054945054949E-3</v>
      </c>
    </row>
    <row r="86" spans="2:4" ht="32.25" customHeight="1" x14ac:dyDescent="0.25">
      <c r="B86" s="7" t="s">
        <v>50</v>
      </c>
      <c r="C86" s="22">
        <v>1</v>
      </c>
      <c r="D86" s="21">
        <f t="shared" si="6"/>
        <v>5.4945054945054949E-3</v>
      </c>
    </row>
    <row r="87" spans="2:4" ht="33" customHeight="1" x14ac:dyDescent="0.25">
      <c r="B87" s="7" t="s">
        <v>250</v>
      </c>
      <c r="C87" s="22">
        <v>1</v>
      </c>
      <c r="D87" s="21">
        <f t="shared" si="6"/>
        <v>5.4945054945054949E-3</v>
      </c>
    </row>
    <row r="88" spans="2:4" x14ac:dyDescent="0.25">
      <c r="B88" s="7" t="s">
        <v>270</v>
      </c>
      <c r="C88" s="22">
        <v>1</v>
      </c>
      <c r="D88" s="21">
        <f t="shared" si="6"/>
        <v>5.4945054945054949E-3</v>
      </c>
    </row>
    <row r="89" spans="2:4" ht="18" customHeight="1" x14ac:dyDescent="0.25">
      <c r="B89" s="7" t="s">
        <v>424</v>
      </c>
      <c r="C89" s="22">
        <v>1</v>
      </c>
      <c r="D89" s="21">
        <f t="shared" si="6"/>
        <v>5.4945054945054949E-3</v>
      </c>
    </row>
    <row r="90" spans="2:4" x14ac:dyDescent="0.25">
      <c r="B90" s="7" t="s">
        <v>189</v>
      </c>
      <c r="C90" s="22">
        <v>2</v>
      </c>
      <c r="D90" s="21">
        <f>GETPIVOTDATA("5. Ce alimente ati observat că se aruncă cel mai mult acasă la voi ?Exemple :",$B$44,"5. Ce alimente ati observat că se aruncă cel mai mult acasă la voi ?Exemple :","Lactatele")/182</f>
        <v>1.098901098901099E-2</v>
      </c>
    </row>
    <row r="91" spans="2:4" x14ac:dyDescent="0.25">
      <c r="B91" s="7" t="s">
        <v>371</v>
      </c>
      <c r="C91" s="22">
        <v>1</v>
      </c>
      <c r="D91" s="21">
        <f>GETPIVOTDATA("5. Ce alimente ati observat că se aruncă cel mai mult acasă la voi ?Exemple :",$B$44,"5. Ce alimente ati observat că se aruncă cel mai mult acasă la voi ?Exemple :","Lapte, carne")/182</f>
        <v>5.4945054945054949E-3</v>
      </c>
    </row>
    <row r="92" spans="2:4" x14ac:dyDescent="0.25">
      <c r="B92" s="7" t="s">
        <v>404</v>
      </c>
      <c r="C92" s="22">
        <v>1</v>
      </c>
      <c r="D92" s="21">
        <f t="shared" ref="D92:D93" si="7">GETPIVOTDATA("5. Ce alimente ati observat că se aruncă cel mai mult acasă la voi ?Exemple :",$B$44,"5. Ce alimente ati observat că se aruncă cel mai mult acasă la voi ?Exemple :","Lapte, carne")/182</f>
        <v>5.4945054945054949E-3</v>
      </c>
    </row>
    <row r="93" spans="2:4" x14ac:dyDescent="0.25">
      <c r="B93" s="7" t="s">
        <v>145</v>
      </c>
      <c r="C93" s="22">
        <v>1</v>
      </c>
      <c r="D93" s="21">
        <f t="shared" si="7"/>
        <v>5.4945054945054949E-3</v>
      </c>
    </row>
    <row r="94" spans="2:4" x14ac:dyDescent="0.25">
      <c r="B94" s="7" t="s">
        <v>114</v>
      </c>
      <c r="C94" s="22">
        <v>7</v>
      </c>
      <c r="D94" s="21">
        <f>GETPIVOTDATA("5. Ce alimente ati observat că se aruncă cel mai mult acasă la voi ?Exemple :",$B$44,"5. Ce alimente ati observat că se aruncă cel mai mult acasă la voi ?Exemple :","Legume")/182</f>
        <v>3.8461538461538464E-2</v>
      </c>
    </row>
    <row r="95" spans="2:4" x14ac:dyDescent="0.25">
      <c r="B95" s="7" t="s">
        <v>122</v>
      </c>
      <c r="C95" s="22">
        <v>2</v>
      </c>
      <c r="D95" s="21">
        <f>GETPIVOTDATA("5. Ce alimente ati observat că se aruncă cel mai mult acasă la voi ?Exemple :",$B$44,"5. Ce alimente ati observat că se aruncă cel mai mult acasă la voi ?Exemple :","Legume si fructe")/182</f>
        <v>1.098901098901099E-2</v>
      </c>
    </row>
    <row r="96" spans="2:4" x14ac:dyDescent="0.25">
      <c r="B96" s="7" t="s">
        <v>444</v>
      </c>
      <c r="C96" s="22">
        <v>1</v>
      </c>
      <c r="D96" s="21">
        <f>GETPIVOTDATA("5. Ce alimente ati observat că se aruncă cel mai mult acasă la voi ?Exemple :",$B$44,"5. Ce alimente ati observat că se aruncă cel mai mult acasă la voi ?Exemple :","Legume, fructe, paine")/182</f>
        <v>5.4945054945054949E-3</v>
      </c>
    </row>
    <row r="97" spans="2:4" x14ac:dyDescent="0.25">
      <c r="B97" s="7" t="s">
        <v>284</v>
      </c>
      <c r="C97" s="22">
        <v>1</v>
      </c>
      <c r="D97" s="21">
        <f>GETPIVOTDATA("5. Ce alimente ati observat că se aruncă cel mai mult acasă la voi ?Exemple :",$B$44,"5. Ce alimente ati observat că se aruncă cel mai mult acasă la voi ?Exemple :","Legume, fructe, paine")/182</f>
        <v>5.4945054945054949E-3</v>
      </c>
    </row>
    <row r="98" spans="2:4" x14ac:dyDescent="0.25">
      <c r="B98" s="7" t="s">
        <v>244</v>
      </c>
      <c r="C98" s="22">
        <v>2</v>
      </c>
      <c r="D98" s="21">
        <f>GETPIVOTDATA("5. Ce alimente ati observat că se aruncă cel mai mult acasă la voi ?Exemple :",$B$44,"5. Ce alimente ati observat că se aruncă cel mai mult acasă la voi ?Exemple :","legumele")/182</f>
        <v>1.098901098901099E-2</v>
      </c>
    </row>
    <row r="99" spans="2:4" ht="27" customHeight="1" x14ac:dyDescent="0.25">
      <c r="B99" s="7" t="s">
        <v>223</v>
      </c>
      <c r="C99" s="22">
        <v>1</v>
      </c>
      <c r="D99" s="21">
        <f>GETPIVOTDATA("5. Ce alimente ati observat că se aruncă cel mai mult acasă la voi ?Exemple :",$B$44,"5. Ce alimente ati observat că se aruncă cel mai mult acasă la voi ?Exemple :","Mâncare gatita in cantități mari gen ciorbe, tocanite")/182</f>
        <v>5.4945054945054949E-3</v>
      </c>
    </row>
    <row r="100" spans="2:4" ht="21" customHeight="1" x14ac:dyDescent="0.25">
      <c r="B100" s="7" t="s">
        <v>315</v>
      </c>
      <c r="C100" s="22">
        <v>1</v>
      </c>
      <c r="D100" s="21">
        <f t="shared" ref="D100:D109" si="8">GETPIVOTDATA("5. Ce alimente ati observat că se aruncă cel mai mult acasă la voi ?Exemple :",$B$44,"5. Ce alimente ati observat că se aruncă cel mai mult acasă la voi ?Exemple :","Mâncare gatita in cantități mari gen ciorbe, tocanite")/182</f>
        <v>5.4945054945054949E-3</v>
      </c>
    </row>
    <row r="101" spans="2:4" x14ac:dyDescent="0.25">
      <c r="B101" s="7" t="s">
        <v>349</v>
      </c>
      <c r="C101" s="22">
        <v>1</v>
      </c>
      <c r="D101" s="21">
        <f t="shared" si="8"/>
        <v>5.4945054945054949E-3</v>
      </c>
    </row>
    <row r="102" spans="2:4" x14ac:dyDescent="0.25">
      <c r="B102" s="7" t="s">
        <v>72</v>
      </c>
      <c r="C102" s="22">
        <v>1</v>
      </c>
      <c r="D102" s="21">
        <f t="shared" si="8"/>
        <v>5.4945054945054949E-3</v>
      </c>
    </row>
    <row r="103" spans="2:4" ht="17.25" customHeight="1" x14ac:dyDescent="0.25">
      <c r="B103" s="7" t="s">
        <v>380</v>
      </c>
      <c r="C103" s="22">
        <v>1</v>
      </c>
      <c r="D103" s="21">
        <f t="shared" si="8"/>
        <v>5.4945054945054949E-3</v>
      </c>
    </row>
    <row r="104" spans="2:4" x14ac:dyDescent="0.25">
      <c r="B104" s="7" t="s">
        <v>208</v>
      </c>
      <c r="C104" s="22">
        <v>1</v>
      </c>
      <c r="D104" s="21">
        <f t="shared" si="8"/>
        <v>5.4945054945054949E-3</v>
      </c>
    </row>
    <row r="105" spans="2:4" x14ac:dyDescent="0.25">
      <c r="B105" s="7" t="s">
        <v>281</v>
      </c>
      <c r="C105" s="22">
        <v>1</v>
      </c>
      <c r="D105" s="21">
        <f t="shared" si="8"/>
        <v>5.4945054945054949E-3</v>
      </c>
    </row>
    <row r="106" spans="2:4" ht="19.5" customHeight="1" x14ac:dyDescent="0.25">
      <c r="B106" s="7" t="s">
        <v>69</v>
      </c>
      <c r="C106" s="22">
        <v>1</v>
      </c>
      <c r="D106" s="21">
        <f t="shared" si="8"/>
        <v>5.4945054945054949E-3</v>
      </c>
    </row>
    <row r="107" spans="2:4" x14ac:dyDescent="0.25">
      <c r="B107" s="7" t="s">
        <v>116</v>
      </c>
      <c r="C107" s="22">
        <v>1</v>
      </c>
      <c r="D107" s="21">
        <f t="shared" si="8"/>
        <v>5.4945054945054949E-3</v>
      </c>
    </row>
    <row r="108" spans="2:4" x14ac:dyDescent="0.25">
      <c r="B108" s="7" t="s">
        <v>263</v>
      </c>
      <c r="C108" s="22">
        <v>1</v>
      </c>
      <c r="D108" s="21">
        <f t="shared" si="8"/>
        <v>5.4945054945054949E-3</v>
      </c>
    </row>
    <row r="109" spans="2:4" x14ac:dyDescent="0.25">
      <c r="B109" s="7" t="s">
        <v>260</v>
      </c>
      <c r="C109" s="22">
        <v>1</v>
      </c>
      <c r="D109" s="21">
        <f t="shared" si="8"/>
        <v>5.4945054945054949E-3</v>
      </c>
    </row>
    <row r="110" spans="2:4" x14ac:dyDescent="0.25">
      <c r="B110" s="7" t="s">
        <v>233</v>
      </c>
      <c r="C110" s="22">
        <v>3</v>
      </c>
      <c r="D110" s="21">
        <f>GETPIVOTDATA("5. Ce alimente ati observat că se aruncă cel mai mult acasă la voi ?Exemple :",$B$44,"5. Ce alimente ati observat că se aruncă cel mai mult acasă la voi ?Exemple :","Mâncarea gătită")/182</f>
        <v>1.6483516483516484E-2</v>
      </c>
    </row>
    <row r="111" spans="2:4" x14ac:dyDescent="0.25">
      <c r="B111" s="7" t="s">
        <v>295</v>
      </c>
      <c r="C111" s="22">
        <v>1</v>
      </c>
      <c r="D111" s="21">
        <f>GETPIVOTDATA("5. Ce alimente ati observat că se aruncă cel mai mult acasă la voi ?Exemple :",$B$44,"5. Ce alimente ati observat că se aruncă cel mai mult acasă la voi ?Exemple :","Mâncarea gatita care nu o mai mănâncă nimen")/182</f>
        <v>5.4945054945054949E-3</v>
      </c>
    </row>
    <row r="112" spans="2:4" ht="16.5" customHeight="1" x14ac:dyDescent="0.25">
      <c r="B112" s="7" t="s">
        <v>338</v>
      </c>
      <c r="C112" s="22">
        <v>1</v>
      </c>
      <c r="D112" s="21">
        <f t="shared" ref="D112:D123" si="9">GETPIVOTDATA("5. Ce alimente ati observat că se aruncă cel mai mult acasă la voi ?Exemple :",$B$44,"5. Ce alimente ati observat că se aruncă cel mai mult acasă la voi ?Exemple :","Mâncarea gatita care nu o mai mănâncă nimen")/182</f>
        <v>5.4945054945054949E-3</v>
      </c>
    </row>
    <row r="113" spans="2:4" ht="34.5" customHeight="1" x14ac:dyDescent="0.25">
      <c r="B113" s="7" t="s">
        <v>346</v>
      </c>
      <c r="C113" s="22">
        <v>1</v>
      </c>
      <c r="D113" s="21">
        <f t="shared" si="9"/>
        <v>5.4945054945054949E-3</v>
      </c>
    </row>
    <row r="114" spans="2:4" x14ac:dyDescent="0.25">
      <c r="B114" s="7" t="s">
        <v>166</v>
      </c>
      <c r="C114" s="22">
        <v>1</v>
      </c>
      <c r="D114" s="21">
        <f t="shared" si="9"/>
        <v>5.4945054945054949E-3</v>
      </c>
    </row>
    <row r="115" spans="2:4" x14ac:dyDescent="0.25">
      <c r="B115" s="7" t="s">
        <v>226</v>
      </c>
      <c r="C115" s="22">
        <v>1</v>
      </c>
      <c r="D115" s="21">
        <f t="shared" si="9"/>
        <v>5.4945054945054949E-3</v>
      </c>
    </row>
    <row r="116" spans="2:4" ht="30.75" customHeight="1" x14ac:dyDescent="0.25">
      <c r="B116" s="7" t="s">
        <v>151</v>
      </c>
      <c r="C116" s="22">
        <v>1</v>
      </c>
      <c r="D116" s="21">
        <f t="shared" si="9"/>
        <v>5.4945054945054949E-3</v>
      </c>
    </row>
    <row r="117" spans="2:4" x14ac:dyDescent="0.25">
      <c r="B117" s="7" t="s">
        <v>148</v>
      </c>
      <c r="C117" s="22">
        <v>1</v>
      </c>
      <c r="D117" s="21">
        <f t="shared" si="9"/>
        <v>5.4945054945054949E-3</v>
      </c>
    </row>
    <row r="118" spans="2:4" x14ac:dyDescent="0.25">
      <c r="B118" s="7" t="s">
        <v>412</v>
      </c>
      <c r="C118" s="22">
        <v>1</v>
      </c>
      <c r="D118" s="21">
        <f t="shared" si="9"/>
        <v>5.4945054945054949E-3</v>
      </c>
    </row>
    <row r="119" spans="2:4" x14ac:dyDescent="0.25">
      <c r="B119" s="7" t="s">
        <v>197</v>
      </c>
      <c r="C119" s="22">
        <v>1</v>
      </c>
      <c r="D119" s="21">
        <f t="shared" si="9"/>
        <v>5.4945054945054949E-3</v>
      </c>
    </row>
    <row r="120" spans="2:4" x14ac:dyDescent="0.25">
      <c r="B120" s="7" t="s">
        <v>313</v>
      </c>
      <c r="C120" s="22">
        <v>1</v>
      </c>
      <c r="D120" s="21">
        <f t="shared" si="9"/>
        <v>5.4945054945054949E-3</v>
      </c>
    </row>
    <row r="121" spans="2:4" x14ac:dyDescent="0.25">
      <c r="B121" s="7" t="s">
        <v>451</v>
      </c>
      <c r="C121" s="22">
        <v>1</v>
      </c>
      <c r="D121" s="21">
        <f t="shared" si="9"/>
        <v>5.4945054945054949E-3</v>
      </c>
    </row>
    <row r="122" spans="2:4" ht="17.25" customHeight="1" x14ac:dyDescent="0.25">
      <c r="B122" s="7" t="s">
        <v>459</v>
      </c>
      <c r="C122" s="22">
        <v>1</v>
      </c>
      <c r="D122" s="21">
        <f t="shared" si="9"/>
        <v>5.4945054945054949E-3</v>
      </c>
    </row>
    <row r="123" spans="2:4" x14ac:dyDescent="0.25">
      <c r="B123" s="7" t="s">
        <v>66</v>
      </c>
      <c r="C123" s="22">
        <v>1</v>
      </c>
      <c r="D123" s="21">
        <f t="shared" si="9"/>
        <v>5.4945054945054949E-3</v>
      </c>
    </row>
    <row r="124" spans="2:4" x14ac:dyDescent="0.25">
      <c r="B124" s="7" t="s">
        <v>103</v>
      </c>
      <c r="C124" s="22">
        <v>2</v>
      </c>
      <c r="D124" s="21">
        <f>GETPIVOTDATA("5. Ce alimente ati observat că se aruncă cel mai mult acasă la voi ?Exemple :",$B$44,"5. Ce alimente ati observat că se aruncă cel mai mult acasă la voi ?Exemple :","nu știu")/182</f>
        <v>1.098901098901099E-2</v>
      </c>
    </row>
    <row r="125" spans="2:4" x14ac:dyDescent="0.25">
      <c r="B125" s="7" t="s">
        <v>203</v>
      </c>
      <c r="C125" s="22">
        <v>1</v>
      </c>
      <c r="D125" s="21">
        <f>GETPIVOTDATA("5. Ce alimente ati observat că se aruncă cel mai mult acasă la voi ?Exemple :",$B$44,"5. Ce alimente ati observat că se aruncă cel mai mult acasă la voi ?Exemple :","Orice")/182</f>
        <v>5.4945054945054949E-3</v>
      </c>
    </row>
    <row r="126" spans="2:4" x14ac:dyDescent="0.25">
      <c r="B126" s="7" t="s">
        <v>174</v>
      </c>
      <c r="C126" s="22">
        <v>1</v>
      </c>
      <c r="D126" s="21">
        <f t="shared" ref="D126:D127" si="10">GETPIVOTDATA("5. Ce alimente ati observat că se aruncă cel mai mult acasă la voi ?Exemple :",$B$44,"5. Ce alimente ati observat că se aruncă cel mai mult acasă la voi ?Exemple :","Orice")/182</f>
        <v>5.4945054945054949E-3</v>
      </c>
    </row>
    <row r="127" spans="2:4" ht="34.5" customHeight="1" x14ac:dyDescent="0.25">
      <c r="B127" s="7" t="s">
        <v>300</v>
      </c>
      <c r="C127" s="22">
        <v>1</v>
      </c>
      <c r="D127" s="21">
        <f t="shared" si="10"/>
        <v>5.4945054945054949E-3</v>
      </c>
    </row>
    <row r="128" spans="2:4" x14ac:dyDescent="0.25">
      <c r="B128" s="7" t="s">
        <v>93</v>
      </c>
      <c r="C128" s="22">
        <v>9</v>
      </c>
      <c r="D128" s="21">
        <f>GETPIVOTDATA("5. Ce alimente ati observat că se aruncă cel mai mult acasă la voi ?Exemple :",$B$44,"5. Ce alimente ati observat că se aruncă cel mai mult acasă la voi ?Exemple :","paine")/182</f>
        <v>4.9450549450549448E-2</v>
      </c>
    </row>
    <row r="129" spans="2:4" x14ac:dyDescent="0.25">
      <c r="B129" s="7" t="s">
        <v>119</v>
      </c>
      <c r="C129" s="22">
        <v>3</v>
      </c>
      <c r="D129" s="21">
        <f>GETPIVOTDATA("5. Ce alimente ati observat că se aruncă cel mai mult acasă la voi ?Exemple :",$B$44,"5. Ce alimente ati observat că se aruncă cel mai mult acasă la voi ?Exemple :","Pâine")/182</f>
        <v>1.6483516483516484E-2</v>
      </c>
    </row>
    <row r="130" spans="2:4" x14ac:dyDescent="0.25">
      <c r="B130" s="7" t="s">
        <v>130</v>
      </c>
      <c r="C130" s="22">
        <v>1</v>
      </c>
      <c r="D130" s="21">
        <f>GETPIVOTDATA("5. Ce alimente ati observat că se aruncă cel mai mult acasă la voi ?Exemple :",$B$44,"5. Ce alimente ati observat că se aruncă cel mai mult acasă la voi ?Exemple :","Pâine, carne")/182</f>
        <v>5.4945054945054949E-3</v>
      </c>
    </row>
    <row r="131" spans="2:4" x14ac:dyDescent="0.25">
      <c r="B131" s="7" t="s">
        <v>253</v>
      </c>
      <c r="C131" s="22">
        <v>1</v>
      </c>
      <c r="D131" s="21">
        <f t="shared" ref="D131:D133" si="11">GETPIVOTDATA("5. Ce alimente ati observat că se aruncă cel mai mult acasă la voi ?Exemple :",$B$44,"5. Ce alimente ati observat că se aruncă cel mai mult acasă la voi ?Exemple :","Pâine, carne")/182</f>
        <v>5.4945054945054949E-3</v>
      </c>
    </row>
    <row r="132" spans="2:4" x14ac:dyDescent="0.25">
      <c r="B132" s="7" t="s">
        <v>100</v>
      </c>
      <c r="C132" s="22">
        <v>1</v>
      </c>
      <c r="D132" s="21">
        <f t="shared" si="11"/>
        <v>5.4945054945054949E-3</v>
      </c>
    </row>
    <row r="133" spans="2:4" ht="15.75" customHeight="1" x14ac:dyDescent="0.25">
      <c r="B133" s="7" t="s">
        <v>466</v>
      </c>
      <c r="C133" s="22">
        <v>1</v>
      </c>
      <c r="D133" s="21">
        <f t="shared" si="11"/>
        <v>5.4945054945054949E-3</v>
      </c>
    </row>
    <row r="134" spans="2:4" x14ac:dyDescent="0.25">
      <c r="B134" s="7" t="s">
        <v>157</v>
      </c>
      <c r="C134" s="22">
        <v>10</v>
      </c>
      <c r="D134" s="21">
        <f>GETPIVOTDATA("5. Ce alimente ati observat că se aruncă cel mai mult acasă la voi ?Exemple :",$B$44,"5. Ce alimente ati observat că se aruncă cel mai mult acasă la voi ?Exemple :","Painea")/182</f>
        <v>5.4945054945054944E-2</v>
      </c>
    </row>
    <row r="135" spans="2:4" x14ac:dyDescent="0.25">
      <c r="B135" s="7" t="s">
        <v>54</v>
      </c>
      <c r="C135" s="22">
        <v>14</v>
      </c>
      <c r="D135" s="21">
        <f>GETPIVOTDATA("5. Ce alimente ati observat că se aruncă cel mai mult acasă la voi ?Exemple :",$B$44,"5. Ce alimente ati observat că se aruncă cel mai mult acasă la voi ?Exemple :","Pâinea")/182</f>
        <v>7.6923076923076927E-2</v>
      </c>
    </row>
    <row r="136" spans="2:4" x14ac:dyDescent="0.25">
      <c r="B136" s="7" t="s">
        <v>415</v>
      </c>
      <c r="C136" s="22">
        <v>1</v>
      </c>
      <c r="D136" s="21">
        <f>GETPIVOTDATA("5. Ce alimente ati observat că se aruncă cel mai mult acasă la voi ?Exemple :",$B$44,"5. Ce alimente ati observat că se aruncă cel mai mult acasă la voi ?Exemple :","Pâinea , lactate")/182</f>
        <v>5.4945054945054949E-3</v>
      </c>
    </row>
    <row r="137" spans="2:4" x14ac:dyDescent="0.25">
      <c r="B137" s="7" t="s">
        <v>65</v>
      </c>
      <c r="C137" s="22">
        <v>1</v>
      </c>
      <c r="D137" s="21">
        <f t="shared" ref="D137:D157" si="12">GETPIVOTDATA("5. Ce alimente ati observat că se aruncă cel mai mult acasă la voi ?Exemple :",$B$44,"5. Ce alimente ati observat că se aruncă cel mai mult acasă la voi ?Exemple :","Pâinea , lactate")/182</f>
        <v>5.4945054945054949E-3</v>
      </c>
    </row>
    <row r="138" spans="2:4" x14ac:dyDescent="0.25">
      <c r="B138" s="7" t="s">
        <v>180</v>
      </c>
      <c r="C138" s="22">
        <v>1</v>
      </c>
      <c r="D138" s="21">
        <f t="shared" si="12"/>
        <v>5.4945054945054949E-3</v>
      </c>
    </row>
    <row r="139" spans="2:4" ht="20.25" customHeight="1" x14ac:dyDescent="0.25">
      <c r="B139" s="7" t="s">
        <v>435</v>
      </c>
      <c r="C139" s="22">
        <v>1</v>
      </c>
      <c r="D139" s="21">
        <f t="shared" si="12"/>
        <v>5.4945054945054949E-3</v>
      </c>
    </row>
    <row r="140" spans="2:4" ht="30.75" customHeight="1" x14ac:dyDescent="0.25">
      <c r="B140" s="7" t="s">
        <v>335</v>
      </c>
      <c r="C140" s="22">
        <v>1</v>
      </c>
      <c r="D140" s="21">
        <f t="shared" si="12"/>
        <v>5.4945054945054949E-3</v>
      </c>
    </row>
    <row r="141" spans="2:4" x14ac:dyDescent="0.25">
      <c r="B141" s="7" t="s">
        <v>400</v>
      </c>
      <c r="C141" s="22">
        <v>1</v>
      </c>
      <c r="D141" s="21">
        <f t="shared" si="12"/>
        <v>5.4945054945054949E-3</v>
      </c>
    </row>
    <row r="142" spans="2:4" x14ac:dyDescent="0.25">
      <c r="B142" s="7" t="s">
        <v>47</v>
      </c>
      <c r="C142" s="22">
        <v>1</v>
      </c>
      <c r="D142" s="21">
        <f t="shared" si="12"/>
        <v>5.4945054945054949E-3</v>
      </c>
    </row>
    <row r="143" spans="2:4" ht="15.75" customHeight="1" x14ac:dyDescent="0.25">
      <c r="B143" s="7" t="s">
        <v>393</v>
      </c>
      <c r="C143" s="22">
        <v>1</v>
      </c>
      <c r="D143" s="21">
        <f t="shared" si="12"/>
        <v>5.4945054945054949E-3</v>
      </c>
    </row>
    <row r="144" spans="2:4" x14ac:dyDescent="0.25">
      <c r="B144" s="7" t="s">
        <v>386</v>
      </c>
      <c r="C144" s="22">
        <v>1</v>
      </c>
      <c r="D144" s="21">
        <f t="shared" si="12"/>
        <v>5.4945054945054949E-3</v>
      </c>
    </row>
    <row r="145" spans="2:4" x14ac:dyDescent="0.25">
      <c r="B145" s="7" t="s">
        <v>142</v>
      </c>
      <c r="C145" s="22">
        <v>1</v>
      </c>
      <c r="D145" s="21">
        <f t="shared" si="12"/>
        <v>5.4945054945054949E-3</v>
      </c>
    </row>
    <row r="146" spans="2:4" x14ac:dyDescent="0.25">
      <c r="B146" s="7" t="s">
        <v>360</v>
      </c>
      <c r="C146" s="22">
        <v>1</v>
      </c>
      <c r="D146" s="21">
        <f t="shared" si="12"/>
        <v>5.4945054945054949E-3</v>
      </c>
    </row>
    <row r="147" spans="2:4" x14ac:dyDescent="0.25">
      <c r="B147" s="7" t="s">
        <v>135</v>
      </c>
      <c r="C147" s="22">
        <v>1</v>
      </c>
      <c r="D147" s="21">
        <f t="shared" si="12"/>
        <v>5.4945054945054949E-3</v>
      </c>
    </row>
    <row r="148" spans="2:4" x14ac:dyDescent="0.25">
      <c r="B148" s="7" t="s">
        <v>38</v>
      </c>
      <c r="C148" s="22">
        <v>1</v>
      </c>
      <c r="D148" s="21">
        <f t="shared" si="12"/>
        <v>5.4945054945054949E-3</v>
      </c>
    </row>
    <row r="149" spans="2:4" x14ac:dyDescent="0.25">
      <c r="B149" s="7" t="s">
        <v>44</v>
      </c>
      <c r="C149" s="22">
        <v>1</v>
      </c>
      <c r="D149" s="21">
        <f t="shared" si="12"/>
        <v>5.4945054945054949E-3</v>
      </c>
    </row>
    <row r="150" spans="2:4" ht="15" customHeight="1" x14ac:dyDescent="0.25">
      <c r="B150" s="7" t="s">
        <v>363</v>
      </c>
      <c r="C150" s="22">
        <v>1</v>
      </c>
      <c r="D150" s="21">
        <f t="shared" si="12"/>
        <v>5.4945054945054949E-3</v>
      </c>
    </row>
    <row r="151" spans="2:4" ht="15" customHeight="1" x14ac:dyDescent="0.25">
      <c r="B151" s="7" t="s">
        <v>407</v>
      </c>
      <c r="C151" s="22">
        <v>1</v>
      </c>
      <c r="D151" s="21">
        <f t="shared" si="12"/>
        <v>5.4945054945054949E-3</v>
      </c>
    </row>
    <row r="152" spans="2:4" ht="30" customHeight="1" x14ac:dyDescent="0.25">
      <c r="B152" s="7" t="s">
        <v>16</v>
      </c>
      <c r="C152" s="22">
        <v>1</v>
      </c>
      <c r="D152" s="21">
        <f t="shared" si="12"/>
        <v>5.4945054945054949E-3</v>
      </c>
    </row>
    <row r="153" spans="2:4" x14ac:dyDescent="0.25">
      <c r="B153" s="7" t="s">
        <v>34</v>
      </c>
      <c r="C153" s="22">
        <v>1</v>
      </c>
      <c r="D153" s="21">
        <f t="shared" si="12"/>
        <v>5.4945054945054949E-3</v>
      </c>
    </row>
    <row r="154" spans="2:4" x14ac:dyDescent="0.25">
      <c r="B154" s="7" t="s">
        <v>438</v>
      </c>
      <c r="C154" s="22">
        <v>1</v>
      </c>
      <c r="D154" s="21">
        <f t="shared" si="12"/>
        <v>5.4945054945054949E-3</v>
      </c>
    </row>
    <row r="155" spans="2:4" x14ac:dyDescent="0.25">
      <c r="B155" s="7" t="s">
        <v>448</v>
      </c>
      <c r="C155" s="22">
        <v>1</v>
      </c>
      <c r="D155" s="21">
        <f t="shared" si="12"/>
        <v>5.4945054945054949E-3</v>
      </c>
    </row>
    <row r="156" spans="2:4" x14ac:dyDescent="0.25">
      <c r="B156" s="7" t="s">
        <v>272</v>
      </c>
      <c r="C156" s="22">
        <v>1</v>
      </c>
      <c r="D156" s="21">
        <f t="shared" si="12"/>
        <v>5.4945054945054949E-3</v>
      </c>
    </row>
    <row r="157" spans="2:4" x14ac:dyDescent="0.25">
      <c r="B157" s="7" t="s">
        <v>420</v>
      </c>
      <c r="C157" s="22">
        <v>1</v>
      </c>
      <c r="D157" s="21">
        <f t="shared" si="12"/>
        <v>5.4945054945054949E-3</v>
      </c>
    </row>
    <row r="158" spans="2:4" ht="15.75" thickBot="1" x14ac:dyDescent="0.3">
      <c r="B158" s="9" t="s">
        <v>480</v>
      </c>
      <c r="C158" s="10">
        <v>182</v>
      </c>
    </row>
    <row r="160" spans="2:4" ht="15.75" thickBot="1" x14ac:dyDescent="0.3"/>
    <row r="161" spans="2:4" ht="45" x14ac:dyDescent="0.25">
      <c r="B161" s="5" t="s">
        <v>479</v>
      </c>
      <c r="C161" s="6" t="s">
        <v>483</v>
      </c>
    </row>
    <row r="162" spans="2:4" ht="18.75" customHeight="1" x14ac:dyDescent="0.25">
      <c r="B162" s="7" t="s">
        <v>17</v>
      </c>
      <c r="C162" s="22">
        <v>146</v>
      </c>
      <c r="D162" s="21">
        <f>GETPIVOTDATA("6. Care credeti că sunt motivele risipei alimentare ?",$B$161,"6. Care credeti că sunt motivele risipei alimentare ?","a. cumpărăm mai mult decât avem nevoie")/GETPIVOTDATA("6. Care credeti că sunt motivele risipei alimentare ?",$B$161)</f>
        <v>0.80219780219780223</v>
      </c>
    </row>
    <row r="163" spans="2:4" ht="17.25" customHeight="1" x14ac:dyDescent="0.25">
      <c r="B163" s="7" t="s">
        <v>35</v>
      </c>
      <c r="C163" s="22">
        <v>11</v>
      </c>
      <c r="D163" s="21">
        <f>GETPIVOTDATA("6. Care credeti că sunt motivele risipei alimentare ?",$B$161,"6. Care credeti că sunt motivele risipei alimentare ?","b. plecăm nemâncaţi la cumpărături")/GETPIVOTDATA("6. Care credeti că sunt motivele risipei alimentare ?",$B$161)</f>
        <v>6.043956043956044E-2</v>
      </c>
    </row>
    <row r="164" spans="2:4" ht="28.5" customHeight="1" x14ac:dyDescent="0.25">
      <c r="B164" s="7" t="s">
        <v>51</v>
      </c>
      <c r="C164" s="22">
        <v>25</v>
      </c>
      <c r="D164" s="21">
        <f>GETPIVOTDATA("6. Care credeti că sunt motivele risipei alimentare ?",$B$161,"6. Care credeti că sunt motivele risipei alimentare ?","c. suntem atraşi de reduceri /oferte la diferite produse")/GETPIVOTDATA("6. Care credeti că sunt motivele risipei alimentare ?",$B$161)</f>
        <v>0.13736263736263737</v>
      </c>
    </row>
    <row r="165" spans="2:4" ht="15.75" thickBot="1" x14ac:dyDescent="0.3">
      <c r="B165" s="9" t="s">
        <v>480</v>
      </c>
      <c r="C165" s="10">
        <v>182</v>
      </c>
    </row>
    <row r="167" spans="2:4" ht="15.75" thickBot="1" x14ac:dyDescent="0.3"/>
    <row r="168" spans="2:4" ht="105" x14ac:dyDescent="0.25">
      <c r="B168" s="5" t="s">
        <v>479</v>
      </c>
      <c r="C168" s="6" t="s">
        <v>484</v>
      </c>
    </row>
    <row r="169" spans="2:4" x14ac:dyDescent="0.25">
      <c r="B169" s="7" t="s">
        <v>18</v>
      </c>
      <c r="C169" s="22">
        <v>130</v>
      </c>
      <c r="D169" s="21">
        <f>GETPIVOTDATA("7. Când sunteţi la cumpărături, aţi observat că aveţi tendinţa de a cumpăra impulsiv, nu pentru că aţi avea nevoie, în mod real, de toate produsele cumpărate?",$B$168,"7. Când sunteţi la cumpărături, aţi observat că aveţi tendinţa de a cumpăra impulsiv, nu pentru că aţi avea nevoie, în mod real, de toate produsele cumpărate?","a. da")/GETPIVOTDATA("7. Când sunteţi la cumpărături, aţi observat că aveţi tendinţa de a cumpăra impulsiv, nu pentru că aţi avea nevoie, în mod real, de toate produsele cumpărate?",$B$168)</f>
        <v>0.7142857142857143</v>
      </c>
    </row>
    <row r="170" spans="2:4" x14ac:dyDescent="0.25">
      <c r="B170" s="7" t="s">
        <v>25</v>
      </c>
      <c r="C170" s="22">
        <v>51</v>
      </c>
      <c r="D170" s="21">
        <f>GETPIVOTDATA("7. Când sunteţi la cumpărături, aţi observat că aveţi tendinţa de a cumpăra impulsiv, nu pentru că aţi avea nevoie, în mod real, de toate produsele cumpărate?",$B$168,"7. Când sunteţi la cumpărături, aţi observat că aveţi tendinţa de a cumpăra impulsiv, nu pentru că aţi avea nevoie, în mod real, de toate produsele cumpărate?","b. nu")/GETPIVOTDATA("7. Când sunteţi la cumpărături, aţi observat că aveţi tendinţa de a cumpăra impulsiv, nu pentru că aţi avea nevoie, în mod real, de toate produsele cumpărate?",$B$168)</f>
        <v>0.28021978021978022</v>
      </c>
    </row>
    <row r="171" spans="2:4" x14ac:dyDescent="0.25">
      <c r="B171" s="7" t="s">
        <v>316</v>
      </c>
      <c r="C171" s="22">
        <v>1</v>
      </c>
      <c r="D171" s="21">
        <f>GETPIVOTDATA("7. Când sunteţi la cumpărături, aţi observat că aveţi tendinţa de a cumpăra impulsiv, nu pentru că aţi avea nevoie, în mod real, de toate produsele cumpărate?",$B$168,"7. Când sunteţi la cumpărături, aţi observat că aveţi tendinţa de a cumpăra impulsiv, nu pentru că aţi avea nevoie, în mod real, de toate produsele cumpărate?","Uneori")/GETPIVOTDATA("7. Când sunteţi la cumpărături, aţi observat că aveţi tendinţa de a cumpăra impulsiv, nu pentru că aţi avea nevoie, în mod real, de toate produsele cumpărate?",$B$168)</f>
        <v>5.4945054945054949E-3</v>
      </c>
    </row>
    <row r="172" spans="2:4" ht="15.75" thickBot="1" x14ac:dyDescent="0.3">
      <c r="B172" s="9" t="s">
        <v>480</v>
      </c>
      <c r="C172" s="10">
        <v>182</v>
      </c>
    </row>
    <row r="175" spans="2:4" ht="15.75" thickBot="1" x14ac:dyDescent="0.3"/>
    <row r="176" spans="2:4" ht="75" x14ac:dyDescent="0.25">
      <c r="B176" s="5" t="s">
        <v>479</v>
      </c>
      <c r="C176" s="6" t="s">
        <v>485</v>
      </c>
    </row>
    <row r="177" spans="2:4" x14ac:dyDescent="0.25">
      <c r="B177" s="7" t="s">
        <v>18</v>
      </c>
      <c r="C177" s="22">
        <v>100</v>
      </c>
      <c r="D177" s="21">
        <f>GETPIVOTDATA("8. Obişnuiţi să faceţi o listă de cumpărături pentru a evita să achiziţionaţi produse de care nu aveţi nevoie ?",$B$176,"8. Obişnuiţi să faceţi o listă de cumpărături pentru a evita să achiziţionaţi produse de care nu aveţi nevoie ?","a. da")/GETPIVOTDATA("8. Obişnuiţi să faceţi o listă de cumpărături pentru a evita să achiziţionaţi produse de care nu aveţi nevoie ?",$B$176)</f>
        <v>0.5494505494505495</v>
      </c>
    </row>
    <row r="178" spans="2:4" x14ac:dyDescent="0.25">
      <c r="B178" s="7" t="s">
        <v>25</v>
      </c>
      <c r="C178" s="22">
        <v>79</v>
      </c>
      <c r="D178" s="21">
        <f>GETPIVOTDATA("8. Obişnuiţi să faceţi o listă de cumpărături pentru a evita să achiziţionaţi produse de care nu aveţi nevoie ?",$B$176,"8. Obişnuiţi să faceţi o listă de cumpărături pentru a evita să achiziţionaţi produse de care nu aveţi nevoie ?","b. nu")/GETPIVOTDATA("8. Obişnuiţi să faceţi o listă de cumpărături pentru a evita să achiziţionaţi produse de care nu aveţi nevoie ?",$B$176)</f>
        <v>0.43406593406593408</v>
      </c>
    </row>
    <row r="179" spans="2:4" x14ac:dyDescent="0.25">
      <c r="B179" s="7" t="s">
        <v>377</v>
      </c>
      <c r="C179" s="22">
        <v>1</v>
      </c>
      <c r="D179" s="21">
        <f>GETPIVOTDATA("8. Obişnuiţi să faceţi o listă de cumpărături pentru a evita să achiziţionaţi produse de care nu aveţi nevoie ?",$B$176,"8. Obişnuiţi să faceţi o listă de cumpărături pentru a evita să achiziţionaţi produse de care nu aveţi nevoie ?","Câteodată")/GETPIVOTDATA("8. Obişnuiţi să faceţi o listă de cumpărături pentru a evita să achiziţionaţi produse de care nu aveţi nevoie ?",$B$176)</f>
        <v>5.4945054945054949E-3</v>
      </c>
    </row>
    <row r="180" spans="2:4" x14ac:dyDescent="0.25">
      <c r="B180" s="7" t="s">
        <v>317</v>
      </c>
      <c r="C180" s="22">
        <v>1</v>
      </c>
      <c r="D180" s="21">
        <f t="shared" ref="D180:D181" si="13">GETPIVOTDATA("8. Obişnuiţi să faceţi o listă de cumpărături pentru a evita să achiziţionaţi produse de care nu aveţi nevoie ?",$B$176,"8. Obişnuiţi să faceţi o listă de cumpărături pentru a evita să achiziţionaţi produse de care nu aveţi nevoie ?","Câteodată")/GETPIVOTDATA("8. Obişnuiţi să faceţi o listă de cumpărături pentru a evita să achiziţionaţi produse de care nu aveţi nevoie ?",$B$176)</f>
        <v>5.4945054945054949E-3</v>
      </c>
    </row>
    <row r="181" spans="2:4" x14ac:dyDescent="0.25">
      <c r="B181" s="7" t="s">
        <v>31</v>
      </c>
      <c r="C181" s="22">
        <v>1</v>
      </c>
      <c r="D181" s="21">
        <f t="shared" si="13"/>
        <v>5.4945054945054949E-3</v>
      </c>
    </row>
    <row r="182" spans="2:4" ht="15.75" thickBot="1" x14ac:dyDescent="0.3">
      <c r="B182" s="9" t="s">
        <v>480</v>
      </c>
      <c r="C182" s="10">
        <v>182</v>
      </c>
    </row>
    <row r="184" spans="2:4" ht="15.75" thickBot="1" x14ac:dyDescent="0.3"/>
    <row r="185" spans="2:4" ht="90" x14ac:dyDescent="0.25">
      <c r="B185" s="5" t="s">
        <v>479</v>
      </c>
      <c r="C185" s="6" t="s">
        <v>486</v>
      </c>
    </row>
    <row r="186" spans="2:4" x14ac:dyDescent="0.25">
      <c r="B186" s="7" t="s">
        <v>18</v>
      </c>
      <c r="C186" s="22">
        <v>100</v>
      </c>
      <c r="D186" s="21">
        <f>GETPIVOTDATA("9. Credeţi că există o latură psihologică a cumpărăturilor ? Cumpărăm mai mult pentru a acoperi goluri emoţionale ?",$B$185,"9. Credeţi că există o latură psihologică a cumpărăturilor ? Cumpărăm mai mult pentru a acoperi goluri emoţionale ?","a. da")/GETPIVOTDATA("9. Credeţi că există o latură psihologică a cumpărăturilor ? Cumpărăm mai mult pentru a acoperi goluri emoţionale ?",$B$185)</f>
        <v>0.5494505494505495</v>
      </c>
    </row>
    <row r="187" spans="2:4" x14ac:dyDescent="0.25">
      <c r="B187" s="7" t="s">
        <v>25</v>
      </c>
      <c r="C187" s="22">
        <v>76</v>
      </c>
      <c r="D187" s="21">
        <f>GETPIVOTDATA("9. Credeţi că există o latură psihologică a cumpărăturilor ? Cumpărăm mai mult pentru a acoperi goluri emoţionale ?",$B$185,"9. Credeţi că există o latură psihologică a cumpărăturilor ? Cumpărăm mai mult pentru a acoperi goluri emoţionale ?","b. nu")/GETPIVOTDATA("9. Credeţi că există o latură psihologică a cumpărăturilor ? Cumpărăm mai mult pentru a acoperi goluri emoţionale ?",$B$185)</f>
        <v>0.4175824175824176</v>
      </c>
    </row>
    <row r="188" spans="2:4" x14ac:dyDescent="0.25">
      <c r="B188" s="7" t="s">
        <v>301</v>
      </c>
      <c r="C188" s="22">
        <v>1</v>
      </c>
      <c r="D188" s="21">
        <f>GETPIVOTDATA("9. Credeţi că există o latură psihologică a cumpărăturilor ? Cumpărăm mai mult pentru a acoperi goluri emoţionale ?",$B$185,"9. Credeţi că există o latură psihologică a cumpărăturilor ? Cumpărăm mai mult pentru a acoperi goluri emoţionale ?","nu prea 😕")/GETPIVOTDATA("9. Credeţi că există o latură psihologică a cumpărăturilor ? Cumpărăm mai mult pentru a acoperi goluri emoţionale ?",$B$185)</f>
        <v>5.4945054945054949E-3</v>
      </c>
    </row>
    <row r="189" spans="2:4" x14ac:dyDescent="0.25">
      <c r="B189" s="7" t="s">
        <v>66</v>
      </c>
      <c r="C189" s="22">
        <v>1</v>
      </c>
      <c r="D189" s="21">
        <f t="shared" ref="D189:D193" si="14">GETPIVOTDATA("9. Credeţi că există o latură psihologică a cumpărăturilor ? Cumpărăm mai mult pentru a acoperi goluri emoţionale ?",$B$185,"9. Credeţi că există o latură psihologică a cumpărăturilor ? Cumpărăm mai mult pentru a acoperi goluri emoţionale ?","nu prea 😕")/GETPIVOTDATA("9. Credeţi că există o latură psihologică a cumpărăturilor ? Cumpărăm mai mult pentru a acoperi goluri emoţionale ?",$B$185)</f>
        <v>5.4945054945054949E-3</v>
      </c>
    </row>
    <row r="190" spans="2:4" x14ac:dyDescent="0.25">
      <c r="B190" s="7" t="s">
        <v>26</v>
      </c>
      <c r="C190" s="22">
        <v>1</v>
      </c>
      <c r="D190" s="21">
        <f t="shared" si="14"/>
        <v>5.4945054945054949E-3</v>
      </c>
    </row>
    <row r="191" spans="2:4" x14ac:dyDescent="0.25">
      <c r="B191" s="7" t="s">
        <v>383</v>
      </c>
      <c r="C191" s="22">
        <v>1</v>
      </c>
      <c r="D191" s="21">
        <f t="shared" si="14"/>
        <v>5.4945054945054949E-3</v>
      </c>
    </row>
    <row r="192" spans="2:4" x14ac:dyDescent="0.25">
      <c r="B192" s="7" t="s">
        <v>267</v>
      </c>
      <c r="C192" s="22">
        <v>1</v>
      </c>
      <c r="D192" s="21">
        <f t="shared" si="14"/>
        <v>5.4945054945054949E-3</v>
      </c>
    </row>
    <row r="193" spans="2:4" x14ac:dyDescent="0.25">
      <c r="B193" s="7" t="s">
        <v>181</v>
      </c>
      <c r="C193" s="22">
        <v>1</v>
      </c>
      <c r="D193" s="21">
        <f t="shared" si="14"/>
        <v>5.4945054945054949E-3</v>
      </c>
    </row>
    <row r="194" spans="2:4" ht="15.75" thickBot="1" x14ac:dyDescent="0.3">
      <c r="B194" s="9" t="s">
        <v>480</v>
      </c>
      <c r="C194" s="10">
        <v>182</v>
      </c>
    </row>
    <row r="196" spans="2:4" ht="15.75" thickBot="1" x14ac:dyDescent="0.3"/>
    <row r="197" spans="2:4" ht="75" x14ac:dyDescent="0.25">
      <c r="B197" s="5" t="s">
        <v>479</v>
      </c>
      <c r="C197" s="6" t="s">
        <v>488</v>
      </c>
    </row>
    <row r="198" spans="2:4" x14ac:dyDescent="0.25">
      <c r="B198" s="7" t="s">
        <v>94</v>
      </c>
      <c r="C198" s="22">
        <v>8</v>
      </c>
      <c r="D198" s="21">
        <f>GETPIVOTDATA("10. Dacă aţi avea putere de decizie, ce măsură/măsuri aţi propune pentru reducerea risipei alimentare ?",$B$197,"10. Dacă aţi avea putere de decizie, ce măsură/măsuri aţi propune pentru reducerea risipei alimentare ?","-")/180</f>
        <v>4.4444444444444446E-2</v>
      </c>
    </row>
    <row r="199" spans="2:4" x14ac:dyDescent="0.25">
      <c r="B199" s="7" t="s">
        <v>61</v>
      </c>
      <c r="C199" s="22">
        <v>12</v>
      </c>
      <c r="D199" s="21">
        <f>GETPIVOTDATA("10. Dacă aţi avea putere de decizie, ce măsură/măsuri aţi propune pentru reducerea risipei alimentare ?",$B$197,"10. Dacă aţi avea putere de decizie, ce măsură/măsuri aţi propune pentru reducerea risipei alimentare ?",".")/180</f>
        <v>6.6666666666666666E-2</v>
      </c>
    </row>
    <row r="200" spans="2:4" x14ac:dyDescent="0.25">
      <c r="B200" s="7" t="s">
        <v>344</v>
      </c>
      <c r="C200" s="22">
        <v>1</v>
      </c>
      <c r="D200" s="21">
        <f>GETPIVOTDATA("10. Dacă aţi avea putere de decizie, ce măsură/măsuri aţi propune pentru reducerea risipei alimentare ?",$B$197,"10. Dacă aţi avea putere de decizie, ce măsură/măsuri aţi propune pentru reducerea risipei alimentare ?","...")/180</f>
        <v>5.5555555555555558E-3</v>
      </c>
    </row>
    <row r="201" spans="2:4" x14ac:dyDescent="0.25">
      <c r="B201" s="7" t="s">
        <v>322</v>
      </c>
      <c r="C201" s="22">
        <v>1</v>
      </c>
      <c r="D201" s="21">
        <f>GETPIVOTDATA("10. Dacă aţi avea putere de decizie, ce măsură/măsuri aţi propune pentru reducerea risipei alimentare ?",$B$197,"10. Dacă aţi avea putere de decizie, ce măsură/măsuri aţi propune pentru reducerea risipei alimentare ?","....")/180</f>
        <v>5.5555555555555558E-3</v>
      </c>
    </row>
    <row r="202" spans="2:4" x14ac:dyDescent="0.25">
      <c r="B202" s="7" t="s">
        <v>273</v>
      </c>
      <c r="C202" s="22">
        <v>2</v>
      </c>
      <c r="D202" s="21">
        <f>GETPIVOTDATA("10. Dacă aţi avea putere de decizie, ce măsură/măsuri aţi propune pentru reducerea risipei alimentare ?",$B$197,"10. Dacă aţi avea putere de decizie, ce măsură/măsuri aţi propune pentru reducerea risipei alimentare ?","_")/180</f>
        <v>1.1111111111111112E-2</v>
      </c>
    </row>
    <row r="203" spans="2:4" ht="18" customHeight="1" x14ac:dyDescent="0.25">
      <c r="B203" s="7" t="s">
        <v>42</v>
      </c>
      <c r="C203" s="22">
        <v>1</v>
      </c>
      <c r="D203" s="21">
        <f>GETPIVOTDATA("10. Dacă aţi avea putere de decizie, ce măsură/măsuri aţi propune pentru reducerea risipei alimentare ?",$B$197,"10. Dacă aţi avea putere de decizie, ce măsură/măsuri aţi propune pentru reducerea risipei alimentare ?","A impune un set de reguli")/180</f>
        <v>5.5555555555555558E-3</v>
      </c>
    </row>
    <row r="204" spans="2:4" ht="33" customHeight="1" x14ac:dyDescent="0.25">
      <c r="B204" s="7" t="s">
        <v>217</v>
      </c>
      <c r="C204" s="22">
        <v>1</v>
      </c>
      <c r="D204" s="21">
        <f>GETPIVOTDATA("10. Dacă aţi avea putere de decizie, ce măsură/măsuri aţi propune pentru reducerea risipei alimentare ?",$B$197,"10. Dacă aţi avea putere de decizie, ce măsură/măsuri aţi propune pentru reducerea risipei alimentare ?","A impune un set de reguli")/180</f>
        <v>5.5555555555555558E-3</v>
      </c>
    </row>
    <row r="205" spans="2:4" ht="62.25" customHeight="1" x14ac:dyDescent="0.25">
      <c r="B205" s="7" t="s">
        <v>405</v>
      </c>
      <c r="C205" s="22">
        <v>1</v>
      </c>
      <c r="D205" s="21">
        <f t="shared" ref="D205:D241" si="15">GETPIVOTDATA("10. Dacă aţi avea putere de decizie, ce măsură/măsuri aţi propune pentru reducerea risipei alimentare ?",$B$197,"10. Dacă aţi avea putere de decizie, ce măsură/măsuri aţi propune pentru reducerea risipei alimentare ?","A impune un set de reguli")/180</f>
        <v>5.5555555555555558E-3</v>
      </c>
    </row>
    <row r="206" spans="2:4" ht="18.75" customHeight="1" x14ac:dyDescent="0.25">
      <c r="B206" s="7" t="s">
        <v>268</v>
      </c>
      <c r="C206" s="22">
        <v>1</v>
      </c>
      <c r="D206" s="21">
        <f t="shared" si="15"/>
        <v>5.5555555555555558E-3</v>
      </c>
    </row>
    <row r="207" spans="2:4" ht="30.75" customHeight="1" x14ac:dyDescent="0.25">
      <c r="B207" s="7" t="s">
        <v>161</v>
      </c>
      <c r="C207" s="22">
        <v>1</v>
      </c>
      <c r="D207" s="21">
        <f t="shared" si="15"/>
        <v>5.5555555555555558E-3</v>
      </c>
    </row>
    <row r="208" spans="2:4" x14ac:dyDescent="0.25">
      <c r="B208" s="7" t="s">
        <v>261</v>
      </c>
      <c r="C208" s="22">
        <v>1</v>
      </c>
      <c r="D208" s="21">
        <f>GETPIVOTDATA("10. Dacă aţi avea putere de decizie, ce măsură/măsuri aţi propune pentru reducerea risipei alimentare ?",$B$197,"10. Dacă aţi avea putere de decizie, ce măsură/măsuri aţi propune pentru reducerea risipei alimentare ?","A impune un set de reguli")/180</f>
        <v>5.5555555555555558E-3</v>
      </c>
    </row>
    <row r="209" spans="2:4" ht="78.75" customHeight="1" x14ac:dyDescent="0.25">
      <c r="B209" s="7" t="s">
        <v>293</v>
      </c>
      <c r="C209" s="22">
        <v>1</v>
      </c>
      <c r="D209" s="21">
        <f t="shared" si="15"/>
        <v>5.5555555555555558E-3</v>
      </c>
    </row>
    <row r="210" spans="2:4" ht="34.5" customHeight="1" x14ac:dyDescent="0.25">
      <c r="B210" s="7" t="s">
        <v>158</v>
      </c>
      <c r="C210" s="22">
        <v>1</v>
      </c>
      <c r="D210" s="21">
        <f t="shared" si="15"/>
        <v>5.5555555555555558E-3</v>
      </c>
    </row>
    <row r="211" spans="2:4" ht="61.5" customHeight="1" x14ac:dyDescent="0.25">
      <c r="B211" s="7" t="s">
        <v>331</v>
      </c>
      <c r="C211" s="22">
        <v>1</v>
      </c>
      <c r="D211" s="21">
        <f t="shared" si="15"/>
        <v>5.5555555555555558E-3</v>
      </c>
    </row>
    <row r="212" spans="2:4" x14ac:dyDescent="0.25">
      <c r="B212" s="7" t="s">
        <v>55</v>
      </c>
      <c r="C212" s="22">
        <v>1</v>
      </c>
      <c r="D212" s="21">
        <f t="shared" si="15"/>
        <v>5.5555555555555558E-3</v>
      </c>
    </row>
    <row r="213" spans="2:4" ht="34.5" customHeight="1" x14ac:dyDescent="0.25">
      <c r="B213" s="7" t="s">
        <v>167</v>
      </c>
      <c r="C213" s="22">
        <v>1</v>
      </c>
      <c r="D213" s="21">
        <f t="shared" si="15"/>
        <v>5.5555555555555558E-3</v>
      </c>
    </row>
    <row r="214" spans="2:4" ht="37.5" customHeight="1" x14ac:dyDescent="0.25">
      <c r="B214" s="7" t="s">
        <v>372</v>
      </c>
      <c r="C214" s="22">
        <v>1</v>
      </c>
      <c r="D214" s="21">
        <f t="shared" si="15"/>
        <v>5.5555555555555558E-3</v>
      </c>
    </row>
    <row r="215" spans="2:4" x14ac:dyDescent="0.25">
      <c r="B215" s="7" t="s">
        <v>449</v>
      </c>
      <c r="C215" s="22">
        <v>1</v>
      </c>
      <c r="D215" s="21">
        <f t="shared" si="15"/>
        <v>5.5555555555555558E-3</v>
      </c>
    </row>
    <row r="216" spans="2:4" ht="35.25" customHeight="1" x14ac:dyDescent="0.25">
      <c r="B216" s="7" t="s">
        <v>353</v>
      </c>
      <c r="C216" s="22">
        <v>1</v>
      </c>
      <c r="D216" s="21">
        <f t="shared" si="15"/>
        <v>5.5555555555555558E-3</v>
      </c>
    </row>
    <row r="217" spans="2:4" ht="63" customHeight="1" x14ac:dyDescent="0.25">
      <c r="B217" s="7" t="s">
        <v>251</v>
      </c>
      <c r="C217" s="22">
        <v>1</v>
      </c>
      <c r="D217" s="21">
        <f t="shared" si="15"/>
        <v>5.5555555555555558E-3</v>
      </c>
    </row>
    <row r="218" spans="2:4" ht="51" customHeight="1" x14ac:dyDescent="0.25">
      <c r="B218" s="7" t="s">
        <v>309</v>
      </c>
      <c r="C218" s="22">
        <v>1</v>
      </c>
      <c r="D218" s="21">
        <f t="shared" si="15"/>
        <v>5.5555555555555558E-3</v>
      </c>
    </row>
    <row r="219" spans="2:4" ht="21" customHeight="1" x14ac:dyDescent="0.25">
      <c r="B219" s="7" t="s">
        <v>333</v>
      </c>
      <c r="C219" s="22">
        <v>1</v>
      </c>
      <c r="D219" s="21">
        <f t="shared" si="15"/>
        <v>5.5555555555555558E-3</v>
      </c>
    </row>
    <row r="220" spans="2:4" ht="34.5" customHeight="1" x14ac:dyDescent="0.25">
      <c r="B220" s="7" t="s">
        <v>320</v>
      </c>
      <c r="C220" s="22">
        <v>1</v>
      </c>
      <c r="D220" s="21">
        <f t="shared" si="15"/>
        <v>5.5555555555555558E-3</v>
      </c>
    </row>
    <row r="221" spans="2:4" ht="16.5" customHeight="1" x14ac:dyDescent="0.25">
      <c r="B221" s="7" t="s">
        <v>469</v>
      </c>
      <c r="C221" s="22">
        <v>1</v>
      </c>
      <c r="D221" s="21">
        <f t="shared" si="15"/>
        <v>5.5555555555555558E-3</v>
      </c>
    </row>
    <row r="222" spans="2:4" ht="30.75" customHeight="1" x14ac:dyDescent="0.25">
      <c r="B222" s="7" t="s">
        <v>140</v>
      </c>
      <c r="C222" s="22">
        <v>1</v>
      </c>
      <c r="D222" s="21">
        <f t="shared" si="15"/>
        <v>5.5555555555555558E-3</v>
      </c>
    </row>
    <row r="223" spans="2:4" ht="17.25" customHeight="1" x14ac:dyDescent="0.25">
      <c r="B223" s="7" t="s">
        <v>408</v>
      </c>
      <c r="C223" s="22">
        <v>1</v>
      </c>
      <c r="D223" s="21">
        <f t="shared" si="15"/>
        <v>5.5555555555555558E-3</v>
      </c>
    </row>
    <row r="224" spans="2:4" ht="21" customHeight="1" x14ac:dyDescent="0.25">
      <c r="B224" s="7" t="s">
        <v>282</v>
      </c>
      <c r="C224" s="22">
        <v>1</v>
      </c>
      <c r="D224" s="21">
        <f>GETPIVOTDATA("10. Dacă aţi avea putere de decizie, ce măsură/măsuri aţi propune pentru reducerea risipei alimentare ?",$B$197,"10. Dacă aţi avea putere de decizie, ce măsură/măsuri aţi propune pentru reducerea risipei alimentare ?","A impune un set de reguli")/180</f>
        <v>5.5555555555555558E-3</v>
      </c>
    </row>
    <row r="225" spans="2:4" ht="17.25" customHeight="1" x14ac:dyDescent="0.25">
      <c r="B225" s="7" t="s">
        <v>212</v>
      </c>
      <c r="C225" s="22">
        <v>1</v>
      </c>
      <c r="D225" s="21">
        <f t="shared" si="15"/>
        <v>5.5555555555555558E-3</v>
      </c>
    </row>
    <row r="226" spans="2:4" ht="49.5" customHeight="1" x14ac:dyDescent="0.25">
      <c r="B226" s="7" t="s">
        <v>117</v>
      </c>
      <c r="C226" s="22">
        <v>1</v>
      </c>
      <c r="D226" s="21">
        <f t="shared" si="15"/>
        <v>5.5555555555555558E-3</v>
      </c>
    </row>
    <row r="227" spans="2:4" x14ac:dyDescent="0.25">
      <c r="B227" s="7" t="s">
        <v>36</v>
      </c>
      <c r="C227" s="22">
        <v>1</v>
      </c>
      <c r="D227" s="21">
        <f t="shared" si="15"/>
        <v>5.5555555555555558E-3</v>
      </c>
    </row>
    <row r="228" spans="2:4" ht="31.5" customHeight="1" x14ac:dyDescent="0.25">
      <c r="B228" s="7" t="s">
        <v>27</v>
      </c>
      <c r="C228" s="22">
        <v>1</v>
      </c>
      <c r="D228" s="21">
        <f>GETPIVOTDATA("10. Dacă aţi avea putere de decizie, ce măsură/măsuri aţi propune pentru reducerea risipei alimentare ?",$B$197,"10. Dacă aţi avea putere de decizie, ce măsură/măsuri aţi propune pentru reducerea risipei alimentare ?","A impune un set de reguli")/180</f>
        <v>5.5555555555555558E-3</v>
      </c>
    </row>
    <row r="229" spans="2:4" x14ac:dyDescent="0.25">
      <c r="B229" s="7" t="s">
        <v>172</v>
      </c>
      <c r="C229" s="22">
        <v>1</v>
      </c>
      <c r="D229" s="21">
        <f t="shared" si="15"/>
        <v>5.5555555555555558E-3</v>
      </c>
    </row>
    <row r="230" spans="2:4" ht="18.75" customHeight="1" x14ac:dyDescent="0.25">
      <c r="B230" s="7" t="s">
        <v>239</v>
      </c>
      <c r="C230" s="22">
        <v>1</v>
      </c>
      <c r="D230" s="21">
        <f t="shared" si="15"/>
        <v>5.5555555555555558E-3</v>
      </c>
    </row>
    <row r="231" spans="2:4" x14ac:dyDescent="0.25">
      <c r="B231" s="7" t="s">
        <v>89</v>
      </c>
      <c r="C231" s="22">
        <v>1</v>
      </c>
      <c r="D231" s="21">
        <f t="shared" si="15"/>
        <v>5.5555555555555558E-3</v>
      </c>
    </row>
    <row r="232" spans="2:4" x14ac:dyDescent="0.25">
      <c r="B232" s="7" t="s">
        <v>86</v>
      </c>
      <c r="C232" s="22">
        <v>1</v>
      </c>
      <c r="D232" s="21">
        <f t="shared" si="15"/>
        <v>5.5555555555555558E-3</v>
      </c>
    </row>
    <row r="233" spans="2:4" ht="33.75" customHeight="1" x14ac:dyDescent="0.25">
      <c r="B233" s="7" t="s">
        <v>439</v>
      </c>
      <c r="C233" s="22">
        <v>1</v>
      </c>
      <c r="D233" s="21">
        <f t="shared" si="15"/>
        <v>5.5555555555555558E-3</v>
      </c>
    </row>
    <row r="234" spans="2:4" ht="65.25" customHeight="1" x14ac:dyDescent="0.25">
      <c r="B234" s="7" t="s">
        <v>285</v>
      </c>
      <c r="C234" s="22">
        <v>1</v>
      </c>
      <c r="D234" s="21">
        <f t="shared" si="15"/>
        <v>5.5555555555555558E-3</v>
      </c>
    </row>
    <row r="235" spans="2:4" ht="48" customHeight="1" x14ac:dyDescent="0.25">
      <c r="B235" s="7" t="s">
        <v>101</v>
      </c>
      <c r="C235" s="22">
        <v>1</v>
      </c>
      <c r="D235" s="21">
        <f t="shared" si="15"/>
        <v>5.5555555555555558E-3</v>
      </c>
    </row>
    <row r="236" spans="2:4" x14ac:dyDescent="0.25">
      <c r="B236" s="7" t="s">
        <v>416</v>
      </c>
      <c r="C236" s="22">
        <v>1</v>
      </c>
      <c r="D236" s="21">
        <f t="shared" si="15"/>
        <v>5.5555555555555558E-3</v>
      </c>
    </row>
    <row r="237" spans="2:4" ht="82.5" customHeight="1" x14ac:dyDescent="0.25">
      <c r="B237" s="7" t="s">
        <v>436</v>
      </c>
      <c r="C237" s="22">
        <v>1</v>
      </c>
      <c r="D237" s="21">
        <f t="shared" si="15"/>
        <v>5.5555555555555558E-3</v>
      </c>
    </row>
    <row r="238" spans="2:4" ht="33.75" customHeight="1" x14ac:dyDescent="0.25">
      <c r="B238" s="7" t="s">
        <v>192</v>
      </c>
      <c r="C238" s="22">
        <v>1</v>
      </c>
      <c r="D238" s="21">
        <f>GETPIVOTDATA("10. Dacă aţi avea putere de decizie, ce măsură/măsuri aţi propune pentru reducerea risipei alimentare ?",$B$197,"10. Dacă aţi avea putere de decizie, ce măsură/măsuri aţi propune pentru reducerea risipei alimentare ?","A impune un set de reguli")/180</f>
        <v>5.5555555555555558E-3</v>
      </c>
    </row>
    <row r="239" spans="2:4" x14ac:dyDescent="0.25">
      <c r="B239" s="7" t="s">
        <v>462</v>
      </c>
      <c r="C239" s="22">
        <v>1</v>
      </c>
      <c r="D239" s="21">
        <f t="shared" si="15"/>
        <v>5.5555555555555558E-3</v>
      </c>
    </row>
    <row r="240" spans="2:4" ht="18" customHeight="1" x14ac:dyDescent="0.25">
      <c r="B240" s="7" t="s">
        <v>19</v>
      </c>
      <c r="C240" s="22">
        <v>1</v>
      </c>
      <c r="D240" s="21">
        <f t="shared" si="15"/>
        <v>5.5555555555555558E-3</v>
      </c>
    </row>
    <row r="241" spans="2:4" ht="65.25" customHeight="1" x14ac:dyDescent="0.25">
      <c r="B241" s="7" t="s">
        <v>149</v>
      </c>
      <c r="C241" s="22">
        <v>1</v>
      </c>
      <c r="D241" s="21">
        <f t="shared" si="15"/>
        <v>5.5555555555555558E-3</v>
      </c>
    </row>
    <row r="242" spans="2:4" ht="65.25" customHeight="1" x14ac:dyDescent="0.25">
      <c r="B242" s="7" t="s">
        <v>112</v>
      </c>
      <c r="C242" s="22">
        <v>1</v>
      </c>
      <c r="D242" s="21">
        <f>GETPIVOTDATA("10. Dacă aţi avea putere de decizie, ce măsură/măsuri aţi propune pentru reducerea risipei alimentare ?",$B$197,"10. Dacă aţi avea putere de decizie, ce măsură/măsuri aţi propune pentru reducerea risipei alimentare ?","A impune un set de reguli")/180</f>
        <v>5.5555555555555558E-3</v>
      </c>
    </row>
    <row r="243" spans="2:4" ht="200.25" customHeight="1" x14ac:dyDescent="0.25">
      <c r="B243" s="7" t="s">
        <v>433</v>
      </c>
      <c r="C243" s="22">
        <v>1</v>
      </c>
      <c r="D243" s="21">
        <f>GETPIVOTDATA("10. Dacă aţi avea putere de decizie, ce măsură/măsuri aţi propune pentru reducerea risipei alimentare ?",$B$197,"10. Dacă aţi avea putere de decizie, ce măsură/măsuri aţi propune pentru reducerea risipei alimentare ?","A impune un set de reguli")/180</f>
        <v>5.5555555555555558E-3</v>
      </c>
    </row>
    <row r="244" spans="2:4" ht="46.5" customHeight="1" x14ac:dyDescent="0.25">
      <c r="B244" s="7" t="s">
        <v>378</v>
      </c>
      <c r="C244" s="22">
        <v>1</v>
      </c>
      <c r="D244" s="21">
        <f t="shared" ref="D244:D251" si="16">GETPIVOTDATA("10. Dacă aţi avea putere de decizie, ce măsură/măsuri aţi propune pentru reducerea risipei alimentare ?",$B$197,"10. Dacă aţi avea putere de decizie, ce măsură/măsuri aţi propune pentru reducerea risipei alimentare ?","A impune un set de reguli")/180</f>
        <v>5.5555555555555558E-3</v>
      </c>
    </row>
    <row r="245" spans="2:4" x14ac:dyDescent="0.25">
      <c r="B245" s="7" t="s">
        <v>278</v>
      </c>
      <c r="C245" s="22">
        <v>1</v>
      </c>
      <c r="D245" s="21">
        <f t="shared" si="16"/>
        <v>5.5555555555555558E-3</v>
      </c>
    </row>
    <row r="246" spans="2:4" ht="15.75" customHeight="1" x14ac:dyDescent="0.25">
      <c r="B246" s="7" t="s">
        <v>464</v>
      </c>
      <c r="C246" s="22">
        <v>1</v>
      </c>
      <c r="D246" s="21">
        <f t="shared" si="16"/>
        <v>5.5555555555555558E-3</v>
      </c>
    </row>
    <row r="247" spans="2:4" ht="32.25" customHeight="1" x14ac:dyDescent="0.25">
      <c r="B247" s="7" t="s">
        <v>220</v>
      </c>
      <c r="C247" s="22">
        <v>1</v>
      </c>
      <c r="D247" s="21">
        <f>GETPIVOTDATA("10. Dacă aţi avea putere de decizie, ce măsură/măsuri aţi propune pentru reducerea risipei alimentare ?",$B$197,"10. Dacă aţi avea putere de decizie, ce măsură/măsuri aţi propune pentru reducerea risipei alimentare ?","A impune un set de reguli")/180</f>
        <v>5.5555555555555558E-3</v>
      </c>
    </row>
    <row r="248" spans="2:4" ht="31.5" customHeight="1" x14ac:dyDescent="0.25">
      <c r="B248" s="7" t="s">
        <v>366</v>
      </c>
      <c r="C248" s="22">
        <v>1</v>
      </c>
      <c r="D248" s="21">
        <f t="shared" si="16"/>
        <v>5.5555555555555558E-3</v>
      </c>
    </row>
    <row r="249" spans="2:4" ht="33.75" customHeight="1" x14ac:dyDescent="0.25">
      <c r="B249" s="7" t="s">
        <v>125</v>
      </c>
      <c r="C249" s="22">
        <v>1</v>
      </c>
      <c r="D249" s="21">
        <f t="shared" si="16"/>
        <v>5.5555555555555558E-3</v>
      </c>
    </row>
    <row r="250" spans="2:4" x14ac:dyDescent="0.25">
      <c r="B250" s="7" t="s">
        <v>195</v>
      </c>
      <c r="C250" s="22">
        <v>1</v>
      </c>
      <c r="D250" s="21">
        <f t="shared" si="16"/>
        <v>5.5555555555555558E-3</v>
      </c>
    </row>
    <row r="251" spans="2:4" ht="35.25" customHeight="1" x14ac:dyDescent="0.25">
      <c r="B251" s="7" t="s">
        <v>305</v>
      </c>
      <c r="C251" s="22">
        <v>1</v>
      </c>
      <c r="D251" s="21">
        <f t="shared" si="16"/>
        <v>5.5555555555555558E-3</v>
      </c>
    </row>
    <row r="252" spans="2:4" ht="47.25" customHeight="1" x14ac:dyDescent="0.25">
      <c r="B252" s="7" t="s">
        <v>231</v>
      </c>
      <c r="C252" s="22">
        <v>1</v>
      </c>
      <c r="D252" s="21">
        <f>GETPIVOTDATA("10. Dacă aţi avea putere de decizie, ce măsură/măsuri aţi propune pentru reducerea risipei alimentare ?",$B$197,"10. Dacă aţi avea putere de decizie, ce măsură/măsuri aţi propune pentru reducerea risipei alimentare ?","A impune un set de reguli")/180</f>
        <v>5.5555555555555558E-3</v>
      </c>
    </row>
    <row r="253" spans="2:4" x14ac:dyDescent="0.25">
      <c r="B253" s="7" t="s">
        <v>381</v>
      </c>
      <c r="C253" s="22">
        <v>1</v>
      </c>
      <c r="D253" s="21">
        <f t="shared" ref="D253:D261" si="17">GETPIVOTDATA("10. Dacă aţi avea putere de decizie, ce măsură/măsuri aţi propune pentru reducerea risipei alimentare ?",$B$197,"10. Dacă aţi avea putere de decizie, ce măsură/măsuri aţi propune pentru reducerea risipei alimentare ?","A impune un set de reguli")/180</f>
        <v>5.5555555555555558E-3</v>
      </c>
    </row>
    <row r="254" spans="2:4" x14ac:dyDescent="0.25">
      <c r="B254" s="7" t="s">
        <v>242</v>
      </c>
      <c r="C254" s="22">
        <v>1</v>
      </c>
      <c r="D254" s="21">
        <f t="shared" si="17"/>
        <v>5.5555555555555558E-3</v>
      </c>
    </row>
    <row r="255" spans="2:4" x14ac:dyDescent="0.25">
      <c r="B255" s="7" t="s">
        <v>298</v>
      </c>
      <c r="C255" s="22">
        <v>1</v>
      </c>
      <c r="D255" s="21">
        <f t="shared" si="17"/>
        <v>5.5555555555555558E-3</v>
      </c>
    </row>
    <row r="256" spans="2:4" ht="30" customHeight="1" x14ac:dyDescent="0.25">
      <c r="B256" s="7" t="s">
        <v>164</v>
      </c>
      <c r="C256" s="22">
        <v>1</v>
      </c>
      <c r="D256" s="21">
        <f>GETPIVOTDATA("10. Dacă aţi avea putere de decizie, ce măsură/măsuri aţi propune pentru reducerea risipei alimentare ?",$B$197,"10. Dacă aţi avea putere de decizie, ce măsură/măsuri aţi propune pentru reducerea risipei alimentare ?","A impune un set de reguli")/180</f>
        <v>5.5555555555555558E-3</v>
      </c>
    </row>
    <row r="257" spans="2:4" ht="18.75" customHeight="1" x14ac:dyDescent="0.25">
      <c r="B257" s="7" t="s">
        <v>245</v>
      </c>
      <c r="C257" s="22">
        <v>1</v>
      </c>
      <c r="D257" s="21">
        <f t="shared" si="17"/>
        <v>5.5555555555555558E-3</v>
      </c>
    </row>
    <row r="258" spans="2:4" ht="30.75" customHeight="1" x14ac:dyDescent="0.25">
      <c r="B258" s="7" t="s">
        <v>446</v>
      </c>
      <c r="C258" s="22">
        <v>1</v>
      </c>
      <c r="D258" s="21">
        <f t="shared" si="17"/>
        <v>5.5555555555555558E-3</v>
      </c>
    </row>
    <row r="259" spans="2:4" x14ac:dyDescent="0.25">
      <c r="B259" s="7" t="s">
        <v>204</v>
      </c>
      <c r="C259" s="22">
        <v>1</v>
      </c>
      <c r="D259" s="21">
        <f t="shared" si="17"/>
        <v>5.5555555555555558E-3</v>
      </c>
    </row>
    <row r="260" spans="2:4" x14ac:dyDescent="0.25">
      <c r="B260" s="7" t="s">
        <v>291</v>
      </c>
      <c r="C260" s="22">
        <v>1</v>
      </c>
      <c r="D260" s="21">
        <f t="shared" si="17"/>
        <v>5.5555555555555558E-3</v>
      </c>
    </row>
    <row r="261" spans="2:4" ht="154.5" customHeight="1" x14ac:dyDescent="0.25">
      <c r="B261" s="7" t="s">
        <v>224</v>
      </c>
      <c r="C261" s="22">
        <v>1</v>
      </c>
      <c r="D261" s="21">
        <f t="shared" si="17"/>
        <v>5.5555555555555558E-3</v>
      </c>
    </row>
    <row r="262" spans="2:4" ht="24" customHeight="1" x14ac:dyDescent="0.25">
      <c r="B262" s="7" t="s">
        <v>361</v>
      </c>
      <c r="C262" s="22">
        <v>1</v>
      </c>
      <c r="D262" s="21">
        <f>GETPIVOTDATA("10. Dacă aţi avea putere de decizie, ce măsură/măsuri aţi propune pentru reducerea risipei alimentare ?",$B$197,"10. Dacă aţi avea putere de decizie, ce măsură/măsuri aţi propune pentru reducerea risipei alimentare ?","A impune un set de reguli")/180</f>
        <v>5.5555555555555558E-3</v>
      </c>
    </row>
    <row r="263" spans="2:4" ht="17.25" customHeight="1" x14ac:dyDescent="0.25">
      <c r="B263" s="7" t="s">
        <v>257</v>
      </c>
      <c r="C263" s="22">
        <v>1</v>
      </c>
      <c r="D263" s="21">
        <f t="shared" ref="D263:D269" si="18">GETPIVOTDATA("10. Dacă aţi avea putere de decizie, ce măsură/măsuri aţi propune pentru reducerea risipei alimentare ?",$B$197,"10. Dacă aţi avea putere de decizie, ce măsură/măsuri aţi propune pentru reducerea risipei alimentare ?","A impune un set de reguli")/180</f>
        <v>5.5555555555555558E-3</v>
      </c>
    </row>
    <row r="264" spans="2:4" ht="18.75" customHeight="1" x14ac:dyDescent="0.25">
      <c r="B264" s="7" t="s">
        <v>58</v>
      </c>
      <c r="C264" s="22">
        <v>1</v>
      </c>
      <c r="D264" s="21">
        <f t="shared" si="18"/>
        <v>5.5555555555555558E-3</v>
      </c>
    </row>
    <row r="265" spans="2:4" ht="32.25" customHeight="1" x14ac:dyDescent="0.25">
      <c r="B265" s="7" t="s">
        <v>77</v>
      </c>
      <c r="C265" s="22">
        <v>1</v>
      </c>
      <c r="D265" s="21">
        <f t="shared" si="18"/>
        <v>5.5555555555555558E-3</v>
      </c>
    </row>
    <row r="266" spans="2:4" ht="36" customHeight="1" x14ac:dyDescent="0.25">
      <c r="B266" s="7" t="s">
        <v>467</v>
      </c>
      <c r="C266" s="22">
        <v>1</v>
      </c>
      <c r="D266" s="21">
        <f>GETPIVOTDATA("10. Dacă aţi avea putere de decizie, ce măsură/măsuri aţi propune pentru reducerea risipei alimentare ?",$B$197,"10. Dacă aţi avea putere de decizie, ce măsură/măsuri aţi propune pentru reducerea risipei alimentare ?","A impune un set de reguli")/180</f>
        <v>5.5555555555555558E-3</v>
      </c>
    </row>
    <row r="267" spans="2:4" ht="32.25" customHeight="1" x14ac:dyDescent="0.25">
      <c r="B267" s="7" t="s">
        <v>336</v>
      </c>
      <c r="C267" s="22">
        <v>1</v>
      </c>
      <c r="D267" s="21">
        <f t="shared" si="18"/>
        <v>5.5555555555555558E-3</v>
      </c>
    </row>
    <row r="268" spans="2:4" ht="31.5" customHeight="1" x14ac:dyDescent="0.25">
      <c r="B268" s="7" t="s">
        <v>413</v>
      </c>
      <c r="C268" s="22">
        <v>1</v>
      </c>
      <c r="D268" s="21">
        <f t="shared" si="18"/>
        <v>5.5555555555555558E-3</v>
      </c>
    </row>
    <row r="269" spans="2:4" ht="30.75" customHeight="1" x14ac:dyDescent="0.25">
      <c r="B269" s="7" t="s">
        <v>342</v>
      </c>
      <c r="C269" s="22">
        <v>1</v>
      </c>
      <c r="D269" s="21">
        <f t="shared" si="18"/>
        <v>5.5555555555555558E-3</v>
      </c>
    </row>
    <row r="270" spans="2:4" x14ac:dyDescent="0.25">
      <c r="B270" s="7" t="s">
        <v>104</v>
      </c>
      <c r="C270" s="22">
        <v>2</v>
      </c>
      <c r="D270" s="21">
        <f>GETPIVOTDATA("10. Dacă aţi avea putere de decizie, ce măsură/măsuri aţi propune pentru reducerea risipei alimentare ?",$B$197,"10. Dacă aţi avea putere de decizie, ce măsură/măsuri aţi propune pentru reducerea risipei alimentare ?","nimic")/180</f>
        <v>1.1111111111111112E-2</v>
      </c>
    </row>
    <row r="271" spans="2:4" x14ac:dyDescent="0.25">
      <c r="B271" s="7" t="s">
        <v>96</v>
      </c>
      <c r="C271" s="22">
        <v>1</v>
      </c>
      <c r="D271" s="21">
        <f>GETPIVOTDATA("10. Dacă aţi avea putere de decizie, ce măsură/măsuri aţi propune pentru reducerea risipei alimentare ?",$B$197,"10. Dacă aţi avea putere de decizie, ce măsură/măsuri aţi propune pentru reducerea risipei alimentare ?","Niște amende de mediu")/180</f>
        <v>5.5555555555555558E-3</v>
      </c>
    </row>
    <row r="272" spans="2:4" x14ac:dyDescent="0.25">
      <c r="B272" s="7" t="s">
        <v>472</v>
      </c>
      <c r="C272" s="22">
        <v>1</v>
      </c>
      <c r="D272" s="21">
        <f t="shared" ref="D272:D276" si="19">GETPIVOTDATA("10. Dacă aţi avea putere de decizie, ce măsură/măsuri aţi propune pentru reducerea risipei alimentare ?",$B$197,"10. Dacă aţi avea putere de decizie, ce măsură/măsuri aţi propune pentru reducerea risipei alimentare ?","Niște amende de mediu")/180</f>
        <v>5.5555555555555558E-3</v>
      </c>
    </row>
    <row r="273" spans="2:4" x14ac:dyDescent="0.25">
      <c r="B273" s="7" t="s">
        <v>128</v>
      </c>
      <c r="C273" s="22">
        <v>1</v>
      </c>
      <c r="D273" s="21">
        <f t="shared" si="19"/>
        <v>5.5555555555555558E-3</v>
      </c>
    </row>
    <row r="274" spans="2:4" x14ac:dyDescent="0.25">
      <c r="B274" s="7" t="s">
        <v>52</v>
      </c>
      <c r="C274" s="22">
        <v>1</v>
      </c>
      <c r="D274" s="21">
        <f t="shared" si="19"/>
        <v>5.5555555555555558E-3</v>
      </c>
    </row>
    <row r="275" spans="2:4" x14ac:dyDescent="0.25">
      <c r="B275" s="7" t="s">
        <v>410</v>
      </c>
      <c r="C275" s="22">
        <v>1</v>
      </c>
      <c r="D275" s="21">
        <f t="shared" si="19"/>
        <v>5.5555555555555558E-3</v>
      </c>
    </row>
    <row r="276" spans="2:4" x14ac:dyDescent="0.25">
      <c r="B276" s="7" t="s">
        <v>452</v>
      </c>
      <c r="C276" s="22">
        <v>1</v>
      </c>
      <c r="D276" s="21">
        <f t="shared" si="19"/>
        <v>5.5555555555555558E-3</v>
      </c>
    </row>
    <row r="277" spans="2:4" x14ac:dyDescent="0.25">
      <c r="B277" s="7" t="s">
        <v>83</v>
      </c>
      <c r="C277" s="22">
        <v>12</v>
      </c>
      <c r="D277" s="21">
        <f>GETPIVOTDATA("10. Dacă aţi avea putere de decizie, ce măsură/măsuri aţi propune pentru reducerea risipei alimentare ?",$B$197,"10. Dacă aţi avea putere de decizie, ce măsură/măsuri aţi propune pentru reducerea risipei alimentare ?","nu stiu")/180</f>
        <v>6.6666666666666666E-2</v>
      </c>
    </row>
    <row r="278" spans="2:4" x14ac:dyDescent="0.25">
      <c r="B278" s="7" t="s">
        <v>26</v>
      </c>
      <c r="C278" s="22">
        <v>6</v>
      </c>
      <c r="D278" s="21">
        <f>GETPIVOTDATA("10. Dacă aţi avea putere de decizie, ce măsură/măsuri aţi propune pentru reducerea risipei alimentare ?",$B$197,"10. Dacă aţi avea putere de decizie, ce măsură/măsuri aţi propune pentru reducerea risipei alimentare ?","Nu știu")/180</f>
        <v>3.3333333333333333E-2</v>
      </c>
    </row>
    <row r="279" spans="2:4" ht="15" customHeight="1" x14ac:dyDescent="0.25">
      <c r="B279" s="7" t="s">
        <v>425</v>
      </c>
      <c r="C279" s="22">
        <v>1</v>
      </c>
      <c r="D279" s="21">
        <f>GETPIVOTDATA("10. Dacă aţi avea putere de decizie, ce măsură/măsuri aţi propune pentru reducerea risipei alimentare ?",$B$197,"10. Dacă aţi avea putere de decizie, ce măsură/măsuri aţi propune pentru reducerea risipei alimentare ?","Nu trebuie cumpărat în exces")/180</f>
        <v>5.5555555555555558E-3</v>
      </c>
    </row>
    <row r="280" spans="2:4" x14ac:dyDescent="0.25">
      <c r="B280" s="7" t="s">
        <v>227</v>
      </c>
      <c r="C280" s="22">
        <v>1</v>
      </c>
      <c r="D280" s="21">
        <f t="shared" ref="D280:D310" si="20">GETPIVOTDATA("10. Dacă aţi avea putere de decizie, ce măsură/măsuri aţi propune pentru reducerea risipei alimentare ?",$B$197,"10. Dacă aţi avea putere de decizie, ce măsură/măsuri aţi propune pentru reducerea risipei alimentare ?","Nu trebuie cumpărat în exces")/180</f>
        <v>5.5555555555555558E-3</v>
      </c>
    </row>
    <row r="281" spans="2:4" ht="19.5" customHeight="1" x14ac:dyDescent="0.25">
      <c r="B281" s="7" t="s">
        <v>175</v>
      </c>
      <c r="C281" s="22">
        <v>1</v>
      </c>
      <c r="D281" s="21">
        <f t="shared" si="20"/>
        <v>5.5555555555555558E-3</v>
      </c>
    </row>
    <row r="282" spans="2:4" ht="20.25" customHeight="1" x14ac:dyDescent="0.25">
      <c r="B282" s="7" t="s">
        <v>248</v>
      </c>
      <c r="C282" s="22">
        <v>1</v>
      </c>
      <c r="D282" s="21">
        <f t="shared" si="20"/>
        <v>5.5555555555555558E-3</v>
      </c>
    </row>
    <row r="283" spans="2:4" x14ac:dyDescent="0.25">
      <c r="B283" s="7" t="s">
        <v>302</v>
      </c>
      <c r="C283" s="22">
        <v>1</v>
      </c>
      <c r="D283" s="21">
        <f t="shared" si="20"/>
        <v>5.5555555555555558E-3</v>
      </c>
    </row>
    <row r="284" spans="2:4" ht="50.25" customHeight="1" x14ac:dyDescent="0.25">
      <c r="B284" s="7" t="s">
        <v>455</v>
      </c>
      <c r="C284" s="22">
        <v>1</v>
      </c>
      <c r="D284" s="21">
        <f t="shared" si="20"/>
        <v>5.5555555555555558E-3</v>
      </c>
    </row>
    <row r="285" spans="2:4" ht="24" customHeight="1" x14ac:dyDescent="0.25">
      <c r="B285" s="7" t="s">
        <v>478</v>
      </c>
      <c r="C285" s="22">
        <v>1</v>
      </c>
      <c r="D285" s="21">
        <f t="shared" si="20"/>
        <v>5.5555555555555558E-3</v>
      </c>
    </row>
    <row r="286" spans="2:4" ht="46.5" customHeight="1" x14ac:dyDescent="0.25">
      <c r="B286" s="7" t="s">
        <v>364</v>
      </c>
      <c r="C286" s="22">
        <v>1</v>
      </c>
      <c r="D286" s="21">
        <f t="shared" si="20"/>
        <v>5.5555555555555558E-3</v>
      </c>
    </row>
    <row r="287" spans="2:4" ht="35.25" customHeight="1" x14ac:dyDescent="0.25">
      <c r="B287" s="7" t="s">
        <v>329</v>
      </c>
      <c r="C287" s="22">
        <v>1</v>
      </c>
      <c r="D287" s="21">
        <f t="shared" si="20"/>
        <v>5.5555555555555558E-3</v>
      </c>
    </row>
    <row r="288" spans="2:4" x14ac:dyDescent="0.25">
      <c r="B288" s="7" t="s">
        <v>39</v>
      </c>
      <c r="C288" s="22">
        <v>1</v>
      </c>
      <c r="D288" s="21">
        <f t="shared" si="20"/>
        <v>5.5555555555555558E-3</v>
      </c>
    </row>
    <row r="289" spans="2:4" ht="20.25" customHeight="1" x14ac:dyDescent="0.25">
      <c r="B289" s="7" t="s">
        <v>442</v>
      </c>
      <c r="C289" s="22">
        <v>1</v>
      </c>
      <c r="D289" s="21">
        <f t="shared" si="20"/>
        <v>5.5555555555555558E-3</v>
      </c>
    </row>
    <row r="290" spans="2:4" ht="66" customHeight="1" x14ac:dyDescent="0.25">
      <c r="B290" s="7" t="s">
        <v>350</v>
      </c>
      <c r="C290" s="22">
        <v>1</v>
      </c>
      <c r="D290" s="21">
        <f t="shared" si="20"/>
        <v>5.5555555555555558E-3</v>
      </c>
    </row>
    <row r="291" spans="2:4" ht="45.75" customHeight="1" x14ac:dyDescent="0.25">
      <c r="B291" s="7" t="s">
        <v>325</v>
      </c>
      <c r="C291" s="22">
        <v>1</v>
      </c>
      <c r="D291" s="21">
        <f>GETPIVOTDATA("10. Dacă aţi avea putere de decizie, ce măsură/măsuri aţi propune pentru reducerea risipei alimentare ?",$B$197,"10. Dacă aţi avea putere de decizie, ce măsură/măsuri aţi propune pentru reducerea risipei alimentare ?","Nu trebuie cumpărat în exces")/180</f>
        <v>5.5555555555555558E-3</v>
      </c>
    </row>
    <row r="292" spans="2:4" ht="19.5" customHeight="1" x14ac:dyDescent="0.25">
      <c r="B292" s="7" t="s">
        <v>178</v>
      </c>
      <c r="C292" s="22">
        <v>1</v>
      </c>
      <c r="D292" s="21">
        <f t="shared" si="20"/>
        <v>5.5555555555555558E-3</v>
      </c>
    </row>
    <row r="293" spans="2:4" x14ac:dyDescent="0.25">
      <c r="B293" s="7" t="s">
        <v>187</v>
      </c>
      <c r="C293" s="22">
        <v>1</v>
      </c>
      <c r="D293" s="21">
        <f t="shared" si="20"/>
        <v>5.5555555555555558E-3</v>
      </c>
    </row>
    <row r="294" spans="2:4" ht="29.25" customHeight="1" x14ac:dyDescent="0.25">
      <c r="B294" s="7" t="s">
        <v>32</v>
      </c>
      <c r="C294" s="22">
        <v>1</v>
      </c>
      <c r="D294" s="21">
        <f t="shared" si="20"/>
        <v>5.5555555555555558E-3</v>
      </c>
    </row>
    <row r="295" spans="2:4" ht="56.25" customHeight="1" x14ac:dyDescent="0.25">
      <c r="B295" s="7" t="s">
        <v>318</v>
      </c>
      <c r="C295" s="22">
        <v>1</v>
      </c>
      <c r="D295" s="21">
        <f t="shared" si="20"/>
        <v>5.5555555555555558E-3</v>
      </c>
    </row>
    <row r="296" spans="2:4" ht="33.75" customHeight="1" x14ac:dyDescent="0.25">
      <c r="B296" s="7" t="s">
        <v>75</v>
      </c>
      <c r="C296" s="22">
        <v>1</v>
      </c>
      <c r="D296" s="21">
        <f t="shared" si="20"/>
        <v>5.5555555555555558E-3</v>
      </c>
    </row>
    <row r="297" spans="2:4" ht="21" customHeight="1" x14ac:dyDescent="0.25">
      <c r="B297" s="7" t="s">
        <v>401</v>
      </c>
      <c r="C297" s="22">
        <v>1</v>
      </c>
      <c r="D297" s="21">
        <f t="shared" si="20"/>
        <v>5.5555555555555558E-3</v>
      </c>
    </row>
    <row r="298" spans="2:4" ht="24.75" customHeight="1" x14ac:dyDescent="0.25">
      <c r="B298" s="7" t="s">
        <v>131</v>
      </c>
      <c r="C298" s="22">
        <v>1</v>
      </c>
      <c r="D298" s="21">
        <f t="shared" si="20"/>
        <v>5.5555555555555558E-3</v>
      </c>
    </row>
    <row r="299" spans="2:4" ht="24" customHeight="1" x14ac:dyDescent="0.25">
      <c r="B299" s="7" t="s">
        <v>394</v>
      </c>
      <c r="C299" s="22">
        <v>1</v>
      </c>
      <c r="D299" s="21">
        <f t="shared" si="20"/>
        <v>5.5555555555555558E-3</v>
      </c>
    </row>
    <row r="300" spans="2:4" ht="64.5" customHeight="1" x14ac:dyDescent="0.25">
      <c r="B300" s="7" t="s">
        <v>152</v>
      </c>
      <c r="C300" s="22">
        <v>1</v>
      </c>
      <c r="D300" s="21">
        <f t="shared" si="20"/>
        <v>5.5555555555555558E-3</v>
      </c>
    </row>
    <row r="301" spans="2:4" ht="21" customHeight="1" x14ac:dyDescent="0.25">
      <c r="B301" s="7" t="s">
        <v>264</v>
      </c>
      <c r="C301" s="22">
        <v>1</v>
      </c>
      <c r="D301" s="21">
        <f>GETPIVOTDATA("10. Dacă aţi avea putere de decizie, ce măsură/măsuri aţi propune pentru reducerea risipei alimentare ?",$B$197,"10. Dacă aţi avea putere de decizie, ce măsură/măsuri aţi propune pentru reducerea risipei alimentare ?","Nu trebuie cumpărat în exces")/180</f>
        <v>5.5555555555555558E-3</v>
      </c>
    </row>
    <row r="302" spans="2:4" ht="21.75" customHeight="1" x14ac:dyDescent="0.25">
      <c r="B302" s="7" t="s">
        <v>229</v>
      </c>
      <c r="C302" s="22">
        <v>1</v>
      </c>
      <c r="D302" s="21">
        <f t="shared" si="20"/>
        <v>5.5555555555555558E-3</v>
      </c>
    </row>
    <row r="303" spans="2:4" ht="33" customHeight="1" x14ac:dyDescent="0.25">
      <c r="B303" s="7" t="s">
        <v>387</v>
      </c>
      <c r="C303" s="22">
        <v>1</v>
      </c>
      <c r="D303" s="21">
        <f t="shared" si="20"/>
        <v>5.5555555555555558E-3</v>
      </c>
    </row>
    <row r="304" spans="2:4" ht="33.75" customHeight="1" x14ac:dyDescent="0.25">
      <c r="B304" s="7" t="s">
        <v>418</v>
      </c>
      <c r="C304" s="22">
        <v>1</v>
      </c>
      <c r="D304" s="21">
        <f t="shared" si="20"/>
        <v>5.5555555555555558E-3</v>
      </c>
    </row>
    <row r="305" spans="2:4" ht="30" customHeight="1" x14ac:dyDescent="0.25">
      <c r="B305" s="7" t="s">
        <v>45</v>
      </c>
      <c r="C305" s="22">
        <v>1</v>
      </c>
      <c r="D305" s="21">
        <f t="shared" si="20"/>
        <v>5.5555555555555558E-3</v>
      </c>
    </row>
    <row r="306" spans="2:4" x14ac:dyDescent="0.25">
      <c r="B306" s="7" t="s">
        <v>198</v>
      </c>
      <c r="C306" s="22">
        <v>1</v>
      </c>
      <c r="D306" s="21">
        <f t="shared" si="20"/>
        <v>5.5555555555555558E-3</v>
      </c>
    </row>
    <row r="307" spans="2:4" x14ac:dyDescent="0.25">
      <c r="B307" s="7" t="s">
        <v>391</v>
      </c>
      <c r="C307" s="22">
        <v>1</v>
      </c>
      <c r="D307" s="21">
        <f t="shared" si="20"/>
        <v>5.5555555555555558E-3</v>
      </c>
    </row>
    <row r="308" spans="2:4" ht="33" customHeight="1" x14ac:dyDescent="0.25">
      <c r="B308" s="7" t="s">
        <v>123</v>
      </c>
      <c r="C308" s="22">
        <v>1</v>
      </c>
      <c r="D308" s="21">
        <f t="shared" si="20"/>
        <v>5.5555555555555558E-3</v>
      </c>
    </row>
    <row r="309" spans="2:4" x14ac:dyDescent="0.25">
      <c r="B309" s="7" t="s">
        <v>327</v>
      </c>
      <c r="C309" s="22">
        <v>1</v>
      </c>
      <c r="D309" s="21">
        <f t="shared" si="20"/>
        <v>5.5555555555555558E-3</v>
      </c>
    </row>
    <row r="310" spans="2:4" ht="17.25" customHeight="1" x14ac:dyDescent="0.25">
      <c r="B310" s="7" t="s">
        <v>397</v>
      </c>
      <c r="C310" s="22">
        <v>1</v>
      </c>
      <c r="D310" s="21">
        <f t="shared" si="20"/>
        <v>5.5555555555555558E-3</v>
      </c>
    </row>
    <row r="311" spans="2:4" ht="20.25" customHeight="1" x14ac:dyDescent="0.25">
      <c r="B311" s="7" t="s">
        <v>136</v>
      </c>
      <c r="C311" s="22">
        <v>2</v>
      </c>
      <c r="D311" s="21">
        <f>GETPIVOTDATA("10. Dacă aţi avea putere de decizie, ce măsură/măsuri aţi propune pentru reducerea risipei alimentare ?",$B$197,"10. Dacă aţi avea putere de decizie, ce măsură/măsuri aţi propune pentru reducerea risipei alimentare ?","sa cumpărăm strictul necesar")/180</f>
        <v>1.1111111111111112E-2</v>
      </c>
    </row>
    <row r="312" spans="2:4" ht="30.75" customHeight="1" x14ac:dyDescent="0.25">
      <c r="B312" s="7" t="s">
        <v>70</v>
      </c>
      <c r="C312" s="22">
        <v>1</v>
      </c>
      <c r="D312" s="21">
        <f>GETPIVOTDATA("10. Dacă aţi avea putere de decizie, ce măsură/măsuri aţi propune pentru reducerea risipei alimentare ?",$B$197,"10. Dacă aţi avea putere de decizie, ce măsură/măsuri aţi propune pentru reducerea risipei alimentare ?","Sa cumpărăm strictul necesar si eventual o pofta")/180</f>
        <v>5.5555555555555558E-3</v>
      </c>
    </row>
    <row r="313" spans="2:4" x14ac:dyDescent="0.25">
      <c r="B313" s="7" t="s">
        <v>48</v>
      </c>
      <c r="C313" s="22">
        <v>1</v>
      </c>
      <c r="D313" s="21">
        <f t="shared" ref="D313:D340" si="21">GETPIVOTDATA("10. Dacă aţi avea putere de decizie, ce măsură/măsuri aţi propune pentru reducerea risipei alimentare ?",$B$197,"10. Dacă aţi avea putere de decizie, ce măsură/măsuri aţi propune pentru reducerea risipei alimentare ?","Sa cumpărăm strictul necesar si eventual o pofta")/180</f>
        <v>5.5555555555555558E-3</v>
      </c>
    </row>
    <row r="314" spans="2:4" ht="49.5" customHeight="1" x14ac:dyDescent="0.25">
      <c r="B314" s="7" t="s">
        <v>63</v>
      </c>
      <c r="C314" s="22">
        <v>1</v>
      </c>
      <c r="D314" s="21">
        <f t="shared" si="21"/>
        <v>5.5555555555555558E-3</v>
      </c>
    </row>
    <row r="315" spans="2:4" ht="36.75" customHeight="1" x14ac:dyDescent="0.25">
      <c r="B315" s="7" t="s">
        <v>182</v>
      </c>
      <c r="C315" s="22">
        <v>1</v>
      </c>
      <c r="D315" s="21">
        <f t="shared" si="21"/>
        <v>5.5555555555555558E-3</v>
      </c>
    </row>
    <row r="316" spans="2:4" ht="19.5" customHeight="1" x14ac:dyDescent="0.25">
      <c r="B316" s="7" t="s">
        <v>457</v>
      </c>
      <c r="C316" s="22">
        <v>1</v>
      </c>
      <c r="D316" s="21">
        <f t="shared" si="21"/>
        <v>5.5555555555555558E-3</v>
      </c>
    </row>
    <row r="317" spans="2:4" ht="45" customHeight="1" x14ac:dyDescent="0.25">
      <c r="B317" s="7" t="s">
        <v>339</v>
      </c>
      <c r="C317" s="22">
        <v>1</v>
      </c>
      <c r="D317" s="21">
        <f t="shared" si="21"/>
        <v>5.5555555555555558E-3</v>
      </c>
    </row>
    <row r="318" spans="2:4" x14ac:dyDescent="0.25">
      <c r="B318" s="7" t="s">
        <v>209</v>
      </c>
      <c r="C318" s="22">
        <v>1</v>
      </c>
      <c r="D318" s="21">
        <f t="shared" si="21"/>
        <v>5.5555555555555558E-3</v>
      </c>
    </row>
    <row r="319" spans="2:4" ht="23.25" customHeight="1" x14ac:dyDescent="0.25">
      <c r="B319" s="7" t="s">
        <v>162</v>
      </c>
      <c r="C319" s="22">
        <v>1</v>
      </c>
      <c r="D319" s="21">
        <f t="shared" si="21"/>
        <v>5.5555555555555558E-3</v>
      </c>
    </row>
    <row r="320" spans="2:4" ht="51" customHeight="1" x14ac:dyDescent="0.25">
      <c r="B320" s="7" t="s">
        <v>347</v>
      </c>
      <c r="C320" s="22">
        <v>1</v>
      </c>
      <c r="D320" s="21">
        <f t="shared" si="21"/>
        <v>5.5555555555555558E-3</v>
      </c>
    </row>
    <row r="321" spans="2:4" ht="49.5" customHeight="1" x14ac:dyDescent="0.25">
      <c r="B321" s="7" t="s">
        <v>67</v>
      </c>
      <c r="C321" s="22">
        <v>1</v>
      </c>
      <c r="D321" s="21">
        <f t="shared" si="21"/>
        <v>5.5555555555555558E-3</v>
      </c>
    </row>
    <row r="322" spans="2:4" ht="31.5" customHeight="1" x14ac:dyDescent="0.25">
      <c r="B322" s="7" t="s">
        <v>296</v>
      </c>
      <c r="C322" s="22">
        <v>1</v>
      </c>
      <c r="D322" s="21">
        <f t="shared" si="21"/>
        <v>5.5555555555555558E-3</v>
      </c>
    </row>
    <row r="323" spans="2:4" ht="30.75" customHeight="1" x14ac:dyDescent="0.25">
      <c r="B323" s="7" t="s">
        <v>374</v>
      </c>
      <c r="C323" s="22">
        <v>1</v>
      </c>
      <c r="D323" s="21">
        <f t="shared" si="21"/>
        <v>5.5555555555555558E-3</v>
      </c>
    </row>
    <row r="324" spans="2:4" x14ac:dyDescent="0.25">
      <c r="B324" s="7" t="s">
        <v>108</v>
      </c>
      <c r="C324" s="22">
        <v>1</v>
      </c>
      <c r="D324" s="21">
        <f t="shared" si="21"/>
        <v>5.5555555555555558E-3</v>
      </c>
    </row>
    <row r="325" spans="2:4" ht="30" customHeight="1" x14ac:dyDescent="0.25">
      <c r="B325" s="7" t="s">
        <v>389</v>
      </c>
      <c r="C325" s="22">
        <v>1</v>
      </c>
      <c r="D325" s="21">
        <f t="shared" si="21"/>
        <v>5.5555555555555558E-3</v>
      </c>
    </row>
    <row r="326" spans="2:4" x14ac:dyDescent="0.25">
      <c r="B326" s="7" t="s">
        <v>289</v>
      </c>
      <c r="C326" s="22">
        <v>1</v>
      </c>
      <c r="D326" s="21">
        <f t="shared" si="21"/>
        <v>5.5555555555555558E-3</v>
      </c>
    </row>
    <row r="327" spans="2:4" x14ac:dyDescent="0.25">
      <c r="B327" s="7" t="s">
        <v>143</v>
      </c>
      <c r="C327" s="22">
        <v>1</v>
      </c>
      <c r="D327" s="21">
        <f t="shared" si="21"/>
        <v>5.5555555555555558E-3</v>
      </c>
    </row>
    <row r="328" spans="2:4" ht="49.5" customHeight="1" x14ac:dyDescent="0.25">
      <c r="B328" s="7" t="s">
        <v>369</v>
      </c>
      <c r="C328" s="22">
        <v>1</v>
      </c>
      <c r="D328" s="21">
        <f t="shared" si="21"/>
        <v>5.5555555555555558E-3</v>
      </c>
    </row>
    <row r="329" spans="2:4" ht="18" customHeight="1" x14ac:dyDescent="0.25">
      <c r="B329" s="7" t="s">
        <v>73</v>
      </c>
      <c r="C329" s="22">
        <v>1</v>
      </c>
      <c r="D329" s="21">
        <f t="shared" si="21"/>
        <v>5.5555555555555558E-3</v>
      </c>
    </row>
    <row r="330" spans="2:4" ht="45.75" customHeight="1" x14ac:dyDescent="0.25">
      <c r="B330" s="7" t="s">
        <v>384</v>
      </c>
      <c r="C330" s="22">
        <v>1</v>
      </c>
      <c r="D330" s="21">
        <f t="shared" si="21"/>
        <v>5.5555555555555558E-3</v>
      </c>
    </row>
    <row r="331" spans="2:4" ht="132.75" customHeight="1" x14ac:dyDescent="0.25">
      <c r="B331" s="7" t="s">
        <v>237</v>
      </c>
      <c r="C331" s="22">
        <v>1</v>
      </c>
      <c r="D331" s="21">
        <f t="shared" si="21"/>
        <v>5.5555555555555558E-3</v>
      </c>
    </row>
    <row r="332" spans="2:4" ht="21.75" customHeight="1" x14ac:dyDescent="0.25">
      <c r="B332" s="7" t="s">
        <v>421</v>
      </c>
      <c r="C332" s="22">
        <v>1</v>
      </c>
      <c r="D332" s="21">
        <f t="shared" si="21"/>
        <v>5.5555555555555558E-3</v>
      </c>
    </row>
    <row r="333" spans="2:4" ht="48.75" customHeight="1" x14ac:dyDescent="0.25">
      <c r="B333" s="7" t="s">
        <v>80</v>
      </c>
      <c r="C333" s="22">
        <v>1</v>
      </c>
      <c r="D333" s="21">
        <f t="shared" si="21"/>
        <v>5.5555555555555558E-3</v>
      </c>
    </row>
    <row r="334" spans="2:4" x14ac:dyDescent="0.25">
      <c r="B334" s="7" t="s">
        <v>133</v>
      </c>
      <c r="C334" s="22">
        <v>1</v>
      </c>
      <c r="D334" s="21">
        <f t="shared" si="21"/>
        <v>5.5555555555555558E-3</v>
      </c>
    </row>
    <row r="335" spans="2:4" x14ac:dyDescent="0.25">
      <c r="B335" s="7" t="s">
        <v>234</v>
      </c>
      <c r="C335" s="22">
        <v>1</v>
      </c>
      <c r="D335" s="21">
        <f t="shared" si="21"/>
        <v>5.5555555555555558E-3</v>
      </c>
    </row>
    <row r="336" spans="2:4" x14ac:dyDescent="0.25">
      <c r="B336" s="7" t="s">
        <v>215</v>
      </c>
      <c r="C336" s="22">
        <v>1</v>
      </c>
      <c r="D336" s="21">
        <f t="shared" si="21"/>
        <v>5.5555555555555558E-3</v>
      </c>
    </row>
    <row r="337" spans="2:4" ht="42" customHeight="1" x14ac:dyDescent="0.25">
      <c r="B337" s="7" t="s">
        <v>254</v>
      </c>
      <c r="C337" s="22">
        <v>1</v>
      </c>
      <c r="D337" s="21">
        <f t="shared" si="21"/>
        <v>5.5555555555555558E-3</v>
      </c>
    </row>
    <row r="338" spans="2:4" ht="33.75" customHeight="1" x14ac:dyDescent="0.25">
      <c r="B338" s="7" t="s">
        <v>155</v>
      </c>
      <c r="C338" s="22">
        <v>1</v>
      </c>
      <c r="D338" s="21">
        <f t="shared" si="21"/>
        <v>5.5555555555555558E-3</v>
      </c>
    </row>
    <row r="339" spans="2:4" ht="21" customHeight="1" x14ac:dyDescent="0.25">
      <c r="B339" s="7" t="s">
        <v>169</v>
      </c>
      <c r="C339" s="22">
        <v>1</v>
      </c>
      <c r="D339" s="21">
        <f t="shared" si="21"/>
        <v>5.5555555555555558E-3</v>
      </c>
    </row>
    <row r="340" spans="2:4" ht="31.5" customHeight="1" x14ac:dyDescent="0.25">
      <c r="B340" s="7" t="s">
        <v>475</v>
      </c>
      <c r="C340" s="22">
        <v>1</v>
      </c>
      <c r="D340" s="21">
        <f t="shared" si="21"/>
        <v>5.5555555555555558E-3</v>
      </c>
    </row>
    <row r="341" spans="2:4" x14ac:dyDescent="0.25">
      <c r="B341" s="7" t="s">
        <v>487</v>
      </c>
      <c r="C341" s="8"/>
    </row>
    <row r="342" spans="2:4" ht="15.75" thickBot="1" x14ac:dyDescent="0.3">
      <c r="B342" s="9" t="s">
        <v>480</v>
      </c>
      <c r="C342" s="10">
        <v>180</v>
      </c>
    </row>
    <row r="345" spans="2:4" x14ac:dyDescent="0.25">
      <c r="B345"/>
      <c r="C345"/>
    </row>
    <row r="346" spans="2:4" x14ac:dyDescent="0.25">
      <c r="B346"/>
      <c r="C346"/>
    </row>
    <row r="347" spans="2:4" x14ac:dyDescent="0.25">
      <c r="B347"/>
      <c r="C347"/>
    </row>
    <row r="348" spans="2:4" x14ac:dyDescent="0.25">
      <c r="B348"/>
      <c r="C348"/>
    </row>
    <row r="349" spans="2:4" x14ac:dyDescent="0.25">
      <c r="B349"/>
      <c r="C349"/>
    </row>
    <row r="350" spans="2:4" x14ac:dyDescent="0.25">
      <c r="B350"/>
      <c r="C350"/>
    </row>
    <row r="351" spans="2:4" x14ac:dyDescent="0.25">
      <c r="B351"/>
      <c r="C351"/>
    </row>
  </sheetData>
  <pageMargins left="0.7" right="0.7" top="0.75" bottom="0.75" header="0.3" footer="0.3"/>
  <pageSetup paperSize="9" orientation="portrait" r:id="rId11"/>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Georgiana Iordache</dc:creator>
  <cp:lastModifiedBy>Angelica Cobzaru</cp:lastModifiedBy>
  <dcterms:created xsi:type="dcterms:W3CDTF">2022-05-23T10:14:10Z</dcterms:created>
  <dcterms:modified xsi:type="dcterms:W3CDTF">2022-05-25T08:49:35Z</dcterms:modified>
</cp:coreProperties>
</file>